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6660" firstSheet="2" activeTab="4"/>
  </bookViews>
  <sheets>
    <sheet name="Income Statements" sheetId="1" r:id="rId1"/>
    <sheet name="Balance Sheet" sheetId="2" r:id="rId2"/>
    <sheet name="Statement of Changes in Equity" sheetId="3" r:id="rId3"/>
    <sheet name="Cashflow Statement" sheetId="4" r:id="rId4"/>
    <sheet name="Notes" sheetId="5" r:id="rId5"/>
  </sheets>
  <definedNames>
    <definedName name="_xlnm.Print_Area" localSheetId="3">'Cashflow Statement'!$A$1:$F$61</definedName>
    <definedName name="_xlnm.Print_Area" localSheetId="4">'Notes'!$A$1:$M$208</definedName>
  </definedNames>
  <calcPr fullCalcOnLoad="1"/>
</workbook>
</file>

<file path=xl/comments1.xml><?xml version="1.0" encoding="utf-8"?>
<comments xmlns="http://schemas.openxmlformats.org/spreadsheetml/2006/main">
  <authors>
    <author>Lee Fong</author>
  </authors>
  <commentList>
    <comment ref="E22" authorId="0">
      <text>
        <r>
          <rPr>
            <b/>
            <sz val="8"/>
            <rFont val="Tahoma"/>
            <family val="0"/>
          </rPr>
          <t>Lee Fong:</t>
        </r>
        <r>
          <rPr>
            <sz val="8"/>
            <rFont val="Tahoma"/>
            <family val="0"/>
          </rPr>
          <t xml:space="preserve">
HP interest
</t>
        </r>
      </text>
    </comment>
  </commentList>
</comments>
</file>

<file path=xl/sharedStrings.xml><?xml version="1.0" encoding="utf-8"?>
<sst xmlns="http://schemas.openxmlformats.org/spreadsheetml/2006/main" count="319" uniqueCount="264">
  <si>
    <t>PUC FOUNDER (MSC) BERHAD</t>
  </si>
  <si>
    <t>(Company No: 451734-A)</t>
  </si>
  <si>
    <t>(Incorporated in Malaysia)</t>
  </si>
  <si>
    <t>Quarterly report on consolidated results for the 4th quarter ended 31.12.03</t>
  </si>
  <si>
    <t>CONDENSED CONSOLIDATED INCOME STATEMENTS</t>
  </si>
  <si>
    <t>(The figures have been audited)</t>
  </si>
  <si>
    <t>INDIVIDUAL QUARTER</t>
  </si>
  <si>
    <t>CUMULATIVE QUARTER</t>
  </si>
  <si>
    <t>CURRENT YEAR QUARTER</t>
  </si>
  <si>
    <t>PRECEDING YEAR CORRESPONDING QUARTER</t>
  </si>
  <si>
    <t>CURRENT YEAR TO DATE</t>
  </si>
  <si>
    <t>PRECEDING YEAR CORRESPONDING PERIOD</t>
  </si>
  <si>
    <t>31/12/2003</t>
  </si>
  <si>
    <t>31/12/2002</t>
  </si>
  <si>
    <t>RM('000)</t>
  </si>
  <si>
    <t>Revenue</t>
  </si>
  <si>
    <t>Operating expenses</t>
  </si>
  <si>
    <t>Other operating income</t>
  </si>
  <si>
    <t>Profit/(Loss) from operations</t>
  </si>
  <si>
    <t>Finance cost</t>
  </si>
  <si>
    <t>Investing results</t>
  </si>
  <si>
    <t>Profit/(Loss) before taxation</t>
  </si>
  <si>
    <t>Taxation</t>
  </si>
  <si>
    <t>Profit / (loss) after taxation</t>
  </si>
  <si>
    <t>Earnings/(Loss) Per Share (Sen)</t>
  </si>
  <si>
    <t>(a)</t>
  </si>
  <si>
    <t>Basic</t>
  </si>
  <si>
    <t>(b)</t>
  </si>
  <si>
    <t>Fully diluted</t>
  </si>
  <si>
    <t>Weighted Average Number of</t>
  </si>
  <si>
    <t>Ordinary shares of RM0.10 each ('000)</t>
  </si>
  <si>
    <t>(The Condensed Consolidated Income Statements should be read in conjunction with</t>
  </si>
  <si>
    <t>the Annual Financial Report for the year ended 31 December 2002)</t>
  </si>
  <si>
    <t>CONDENSED CONSOLIDATED BALANCE SHEETS</t>
  </si>
  <si>
    <t>AS AT END OF CURRENT YEAR QUARTER</t>
  </si>
  <si>
    <t>AS AT PRECEDING FINANCIAL YEAR END</t>
  </si>
  <si>
    <t xml:space="preserve"> </t>
  </si>
  <si>
    <t>PROPERTY, PLANT AND EQUIPMENT</t>
  </si>
  <si>
    <t>LONG TERM INVESTMENT</t>
  </si>
  <si>
    <t>DEVELOPMENT EXPENDITURE</t>
  </si>
  <si>
    <t>CURRENT ASSETS</t>
  </si>
  <si>
    <t>Inventories</t>
  </si>
  <si>
    <t>Trade Receivables</t>
  </si>
  <si>
    <t>Other Receivables, deposits and Prepayments</t>
  </si>
  <si>
    <t>Fixed Deposits</t>
  </si>
  <si>
    <t>Cash and Bank Balances</t>
  </si>
  <si>
    <t>CURRENT LIABILITIES</t>
  </si>
  <si>
    <t>Short Term Borrowings</t>
  </si>
  <si>
    <t>Trade Payables</t>
  </si>
  <si>
    <t>Other Payables and Accrued Expenses</t>
  </si>
  <si>
    <t>NET CURRENT ASSETS</t>
  </si>
  <si>
    <t>FINANCED BY:</t>
  </si>
  <si>
    <t>SHARE CAPITAL</t>
  </si>
  <si>
    <t>RESERVES</t>
  </si>
  <si>
    <t>Share Premium</t>
  </si>
  <si>
    <t>Retained Profit</t>
  </si>
  <si>
    <t>MINORITY INTERESTS</t>
  </si>
  <si>
    <t>LONG TERM BORROWINGS</t>
  </si>
  <si>
    <t>DEFERRED TAX LIABILITIES</t>
  </si>
  <si>
    <t>Net tangible assets per share (sen)</t>
  </si>
  <si>
    <t>(The Condensed Consolidated Balance Sheets should be read in conjunction with</t>
  </si>
  <si>
    <t>CONDENSED CONSOLIDATED STATEMENT OF CHANGES IN EQUITY</t>
  </si>
  <si>
    <t>Share Capital</t>
  </si>
  <si>
    <t>Non-Distributable Reserve- Share Premium</t>
  </si>
  <si>
    <t>Distributable - Retained Profit</t>
  </si>
  <si>
    <t>Total</t>
  </si>
  <si>
    <t>12 months quarter ended 31.12.2003</t>
  </si>
  <si>
    <t>Balance as at 31 December 2002</t>
  </si>
  <si>
    <t>Net loss for the period (cumulative)</t>
  </si>
  <si>
    <t>Dividend paid</t>
  </si>
  <si>
    <t>Balance as at  31 December 2003</t>
  </si>
  <si>
    <t>12 months ended 31.12.2002</t>
  </si>
  <si>
    <t>Balance as at 31 December 2001</t>
  </si>
  <si>
    <t>Issue of share capital</t>
  </si>
  <si>
    <t>-Right issue</t>
  </si>
  <si>
    <t>-IPO</t>
  </si>
  <si>
    <t>Less: Listing expenses</t>
  </si>
  <si>
    <t>Net profit for the year (cumulative)</t>
  </si>
  <si>
    <t>(The Condensed Consolidated Statement of Changes in Equity should be read in conjunction with</t>
  </si>
  <si>
    <t>(Company No:-451734-A)</t>
  </si>
  <si>
    <t>CONDENSED CONSOLIDATED CASH FLOW STATEMENT</t>
  </si>
  <si>
    <t>12 months ended 31.12.03</t>
  </si>
  <si>
    <t>12 months ended 31.12.02</t>
  </si>
  <si>
    <t>CASH FLOWS FROM OPERATING ACTIVITIES</t>
  </si>
  <si>
    <t>Profit (Loss) before taxation</t>
  </si>
  <si>
    <t>Adjustments for:</t>
  </si>
  <si>
    <t>Amortisation of intangible assets</t>
  </si>
  <si>
    <t>Depreciation of property, plant and equipment</t>
  </si>
  <si>
    <t>Interest income</t>
  </si>
  <si>
    <t>Interest expense</t>
  </si>
  <si>
    <t>Other non-cash items</t>
  </si>
  <si>
    <t>Operating loss before working capital changes</t>
  </si>
  <si>
    <t>Changes in working capital:</t>
  </si>
  <si>
    <t>Net change in current assets</t>
  </si>
  <si>
    <t>Net change in current liabilities</t>
  </si>
  <si>
    <t>Cash used in operations:</t>
  </si>
  <si>
    <t>Interest received</t>
  </si>
  <si>
    <t>Interest paid</t>
  </si>
  <si>
    <t>Tax paid</t>
  </si>
  <si>
    <t>Net cash used in operating activities</t>
  </si>
  <si>
    <t>CASH FLOWS FROM INVESTING ACTIVITIES</t>
  </si>
  <si>
    <t>Proceeds from disposal of property, plant and equipment</t>
  </si>
  <si>
    <t>Purchase of property, plant and equipment</t>
  </si>
  <si>
    <t>Development expenditure paid</t>
  </si>
  <si>
    <t>Net cash used in investing activities</t>
  </si>
  <si>
    <t>CASH FLOWS FROM FINANCING ACTIVITIES</t>
  </si>
  <si>
    <t>Share issues</t>
  </si>
  <si>
    <t>Bank borrowings</t>
  </si>
  <si>
    <t>Repayment of hire purchase loan</t>
  </si>
  <si>
    <t>Pledge to licensed banks</t>
  </si>
  <si>
    <t>Net cash used in financing activities</t>
  </si>
  <si>
    <t>NET DECREASE IN CASH AND CASH EQUIVALENTS</t>
  </si>
  <si>
    <t>CASH AND CASH EQUIVALENTS AT BEGINNING OF THE PERIOD</t>
  </si>
  <si>
    <t>CASH AND CASH EQUIVALENTS AT END OF THE PERIOD</t>
  </si>
  <si>
    <t>(Note A15)</t>
  </si>
  <si>
    <t>Note:</t>
  </si>
  <si>
    <t>There are no comparative figures as this is the first year of interim financial statements prepared in accordance with MASB 26 Interim Financial Reporting</t>
  </si>
  <si>
    <t>(The Condensed Consolidated Cash Flow Statement should be read in conjunction with</t>
  </si>
  <si>
    <t>NOTES</t>
  </si>
  <si>
    <t>A</t>
  </si>
  <si>
    <t>NOTES TO THE INTERIM FINANCIAL REPORT</t>
  </si>
  <si>
    <t>A1</t>
  </si>
  <si>
    <t>Basis of preparation</t>
  </si>
  <si>
    <t>The interim financial report has been prepared in compliance with MASB 26, Interim Financial Reporting.</t>
  </si>
  <si>
    <t>The interim financial report should be read in conjunction with the audited financial statements of the Group for the year ended 31 December 2002.</t>
  </si>
  <si>
    <t>The accounting policies and methods of computation adopted by the Group in this interim financial report are consistent with those adopted in the audited financial statements for the year ended 31 December 2002.</t>
  </si>
  <si>
    <t>A2</t>
  </si>
  <si>
    <t>Audit report of preceding annual financial statements</t>
  </si>
  <si>
    <t>The preceding year annual audited financial statements were not subject to any qualification.</t>
  </si>
  <si>
    <t>A3</t>
  </si>
  <si>
    <t>Seasonal or cyclical factors</t>
  </si>
  <si>
    <t>The Group's operations were not subject to any seasonal or cyclical changes.</t>
  </si>
  <si>
    <t>A4</t>
  </si>
  <si>
    <t>Unusual items affecting assets, liabilities, equity, net income or cash flows</t>
  </si>
  <si>
    <t>There were no unusual items affecting assets, liabilities, equity, net income or cash flows of the Group since the last annual audited financial statements.</t>
  </si>
  <si>
    <t>A5</t>
  </si>
  <si>
    <t>Material changes in estimates</t>
  </si>
  <si>
    <t>There were no changes in estimates of amounts reported in prior financial years, which have a material effect in the current financial quarter.</t>
  </si>
  <si>
    <t>A6</t>
  </si>
  <si>
    <t>Debt and equity securities</t>
  </si>
  <si>
    <t xml:space="preserve">There were no issuance, cancellation, repurchase, resale and repayment of debt and equity securities for the current financial quarter. </t>
  </si>
  <si>
    <t>a.</t>
  </si>
  <si>
    <t>ESOS granted and exercised</t>
  </si>
  <si>
    <t>The Employee Share Option Scheme ("ESOS") for the benefit of eligible executives including Executive Directors of the Company and its subsidiary company has come into effect on 16 August 2002 for a period of 6 years.</t>
  </si>
  <si>
    <t>No. of Options</t>
  </si>
  <si>
    <t>'000</t>
  </si>
  <si>
    <t>Options granted as at 16 August 2002</t>
  </si>
  <si>
    <t>Exercised</t>
  </si>
  <si>
    <t>Options outstanding as at 31 December 2002</t>
  </si>
  <si>
    <t>A7</t>
  </si>
  <si>
    <t>There were no dividend paid during the current financial quarter.</t>
  </si>
  <si>
    <t>A8</t>
  </si>
  <si>
    <t>Segment information</t>
  </si>
  <si>
    <t>Q4</t>
  </si>
  <si>
    <t>Profit/(Loss)</t>
  </si>
  <si>
    <t>After</t>
  </si>
  <si>
    <t>Business Segment</t>
  </si>
  <si>
    <t>Turnover</t>
  </si>
  <si>
    <t>(RM'000)</t>
  </si>
  <si>
    <t xml:space="preserve">Biometrics </t>
  </si>
  <si>
    <t>Electronics Publishing System and MIS</t>
  </si>
  <si>
    <t>Others</t>
  </si>
  <si>
    <t>A9</t>
  </si>
  <si>
    <t>Valuation of property, plant and equipment</t>
  </si>
  <si>
    <t>There were no changes in the valuation of the property, plant and equipment reported in the previous audited financial statements that will have effect in the current financial quarter under review.</t>
  </si>
  <si>
    <t>A10</t>
  </si>
  <si>
    <t>Material events subsequent to the end of the quarter</t>
  </si>
  <si>
    <t>There were no material events subsequent to the current financial quarter ended 31 December 2003 up to the date of this report which, is likely to substantially affect the results of the operations of the Group except incorporation of a new subsidiary as per Note A11.</t>
  </si>
  <si>
    <t>A11</t>
  </si>
  <si>
    <t>Changes in the composition of the Group</t>
  </si>
  <si>
    <t xml:space="preserve">Founder Globaltech Limited, a subsidiary company of PUC has incorporated a new subsidiary company known as Founder Globaltech (Shenzhen) Limited on 29 December 2003. The entire issued and paid-up capital of Founder Globaltech (Shenzhen) Limited of RMB1 million, comprising 1 million ordinary shares of RMB1.00 each was subscribed on 30 January 2004. </t>
  </si>
  <si>
    <t>A12</t>
  </si>
  <si>
    <t>Contingent liabilities</t>
  </si>
  <si>
    <t>There were no contingent liabilities as at the date of this announcement.</t>
  </si>
  <si>
    <t>A13</t>
  </si>
  <si>
    <t>Capital commitments</t>
  </si>
  <si>
    <t>There were no capital commitments as at the date of this announcement.</t>
  </si>
  <si>
    <t>A14</t>
  </si>
  <si>
    <t>Significant related party transactions</t>
  </si>
  <si>
    <t>The Company has made announcements on 17 and 18 April 2003 via Kenanga to KLSE  that the Company wishes to seek shareholders' approval in respect of Recurrent Related Party Transactions at an EGM to be convened.</t>
  </si>
  <si>
    <t>A15</t>
  </si>
  <si>
    <t>Cash and cash equivalents</t>
  </si>
  <si>
    <t>31.12.2003</t>
  </si>
  <si>
    <t>Fixed deposits</t>
  </si>
  <si>
    <t>Cash and bank balances</t>
  </si>
  <si>
    <t>Bank overdraft</t>
  </si>
  <si>
    <t>Less: Fixed deposits pledged to licensed banks</t>
  </si>
  <si>
    <t>B</t>
  </si>
  <si>
    <t>ADDITIONAL INFORMATION REQUIRED BY THE KLSE'S LISTING REQUIREMENTS</t>
  </si>
  <si>
    <t>B1</t>
  </si>
  <si>
    <t>Review of performance</t>
  </si>
  <si>
    <t xml:space="preserve">For the current financial year, the Group recorded a turnover of RM6.4 million compare to RM6.1 million. However, the Group recorded a loss of RM694 thousand for year 2003 due to inter alia increase in operation cost and lower profit margin in the volatile competitive business environment. </t>
  </si>
  <si>
    <t>B2</t>
  </si>
  <si>
    <t>Variation of results against preceding quarter</t>
  </si>
  <si>
    <t>The Group recorded a loss of RM259k compared to the preceding quarter of RM48k mainly due to written off of renovation cost at old business office and lower revenue compared to Q3.</t>
  </si>
  <si>
    <t>B3</t>
  </si>
  <si>
    <t>Prospects</t>
  </si>
  <si>
    <t>With the improved economic climate, it is hopeful that year 2004 will be a better year to increase the revenue of the Group. With the operation of Globaltech in Hong Kong, it is expected to improve the performance of the Group.</t>
  </si>
  <si>
    <t>B4</t>
  </si>
  <si>
    <t>Profit forecast and profit guarantee</t>
  </si>
  <si>
    <t>The Group neither announced any profit forecast nor profit guarantee during the financial quarter.</t>
  </si>
  <si>
    <t>B5</t>
  </si>
  <si>
    <t>There were no taxation provided during the financial quarter under review. However, there is an adjustment of RM1k due to over provision in the previous quarter.</t>
  </si>
  <si>
    <t>B6</t>
  </si>
  <si>
    <t>Unquoted investments and properties</t>
  </si>
  <si>
    <t>There were no purchase or disposal of unquoted investments and properties during the financial quarter</t>
  </si>
  <si>
    <t>B7</t>
  </si>
  <si>
    <t>Quoted securities</t>
  </si>
  <si>
    <t>There were no acquisition or disposal of quoted securities during the quarter.</t>
  </si>
  <si>
    <t>B8</t>
  </si>
  <si>
    <t>Status of corporate proposals</t>
  </si>
  <si>
    <t>There were no corporate proposals announced but not completed as at the date of this announcement except for the followings:-</t>
  </si>
  <si>
    <t>a) Recurrent Related Party Transactions Of A Revenue Or Trading Nature (RRPT)</t>
  </si>
  <si>
    <t xml:space="preserve">The Company has made announcements to KLSE on 17 and 18 April 2003 via Kenanga, to seek shareholders' approval in respect of the RRPT at an EGM to be convened. </t>
  </si>
  <si>
    <t>b) Proposed Employee Share Option Scheme (ESOS)</t>
  </si>
  <si>
    <t>The Company's Employees' Share Option Scheme ("ESOS") was approved by the shareholders at the Extraordinary General Meeting held on 16th October 2003 which became effective on 10th November 2003.</t>
  </si>
  <si>
    <t>The share options granted and exercised subsequent to year end and up to the date of this report are as follows:-</t>
  </si>
  <si>
    <t>Exercise price per ordinary share</t>
  </si>
  <si>
    <t>Number of options over ordinary shares of RM0.10 each</t>
  </si>
  <si>
    <t>RM</t>
  </si>
  <si>
    <t>Option granted as at 7th January 2004</t>
  </si>
  <si>
    <t>Exercised as at 24 February 2004</t>
  </si>
  <si>
    <t>Options outstanding as of the date of this report</t>
  </si>
  <si>
    <t>c) Utilization of Proceeds</t>
  </si>
  <si>
    <t xml:space="preserve">The Company has made an announcement on 28 January 2004 via K&amp;N Kenanga Bhd,  that Malaysia Securities Exchange Berhad had vide their letter dated 26 January 2004 approved to revise the utilisation of the IPO proceeds such that the timing for the full utilisation for R&amp;D expenditure be extended to June 2004.  </t>
  </si>
  <si>
    <t>The status of the utilisation of proceeds as at 31 December 2003 is as follow:</t>
  </si>
  <si>
    <t>Utilization</t>
  </si>
  <si>
    <t>Amount</t>
  </si>
  <si>
    <t>As At</t>
  </si>
  <si>
    <t>Balance</t>
  </si>
  <si>
    <t>Approved</t>
  </si>
  <si>
    <t>Unutilized</t>
  </si>
  <si>
    <t>Descriptions</t>
  </si>
  <si>
    <t>Working Capital</t>
  </si>
  <si>
    <t>R&amp;D Expenses</t>
  </si>
  <si>
    <t>Listing Expenses *</t>
  </si>
  <si>
    <t>* Note: Balance of the unutilised listing expenses (RM652k) has been fully utilised for working capital.</t>
  </si>
  <si>
    <t>B9</t>
  </si>
  <si>
    <t>Group's borrowings and debt securities</t>
  </si>
  <si>
    <t>Secured Short Term Borrowings:-</t>
  </si>
  <si>
    <t>Portion of hire purchase creditors payable within 12 months</t>
  </si>
  <si>
    <t>Portion of Term Loan payable within 12 months</t>
  </si>
  <si>
    <t>Secured Long Term Borrowings:-</t>
  </si>
  <si>
    <t>Portion of hire purchase creditors payable after 12 months</t>
  </si>
  <si>
    <t>Portion of Term Loan payable after 12 months</t>
  </si>
  <si>
    <t>(c)</t>
  </si>
  <si>
    <t>All borrowings are denominated in Ringgit Malaysia.</t>
  </si>
  <si>
    <t>B10</t>
  </si>
  <si>
    <t>Off-balance sheet financial instruments</t>
  </si>
  <si>
    <t>There were no financial instrument with off-balance sheet risk as at the date of this announcement applicable to the Group.</t>
  </si>
  <si>
    <t>B11</t>
  </si>
  <si>
    <t>Material litigation</t>
  </si>
  <si>
    <t>There were no material litigations pending on the date of this announcement.</t>
  </si>
  <si>
    <t>B12</t>
  </si>
  <si>
    <t>Dividends</t>
  </si>
  <si>
    <t>B13</t>
  </si>
  <si>
    <t>Earnings per share</t>
  </si>
  <si>
    <t xml:space="preserve">Basic </t>
  </si>
  <si>
    <t>Earning per share was calculated based on the loss after tax for the current quarter ended 31 December 2003 of RM258,286 and the weighted average number of ordinary shares of RM0.10 each in issue during the current financial quarter of 75,000,000 shares.</t>
  </si>
  <si>
    <t>By Order of the Board</t>
  </si>
  <si>
    <t>Cindy Lim Seck Wah</t>
  </si>
  <si>
    <t>Secretary</t>
  </si>
  <si>
    <t>Kuala Lumpur</t>
  </si>
  <si>
    <t>Date: 24 February 2004</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</si>
</sst>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_);_(* \(#,##0.0\);_(* &quot;-&quot;_);_(@_)"/>
  </numFmts>
  <fonts count="17">
    <font>
      <sz val="10"/>
      <name val="Arial"/>
      <family val="0"/>
    </font>
    <font>
      <b/>
      <sz val="18"/>
      <name val="Arial Narrow"/>
      <family val="2"/>
    </font>
    <font>
      <sz val="8"/>
      <name val="Arial Narrow"/>
      <family val="2"/>
    </font>
    <font>
      <b/>
      <sz val="12"/>
      <name val="Arial Narrow"/>
      <family val="2"/>
    </font>
    <font>
      <b/>
      <sz val="12"/>
      <color indexed="9"/>
      <name val="Arial Narrow"/>
      <family val="2"/>
    </font>
    <font>
      <sz val="10"/>
      <name val="Arial Narrow"/>
      <family val="2"/>
    </font>
    <font>
      <b/>
      <sz val="10"/>
      <name val="Arial Narrow"/>
      <family val="2"/>
    </font>
    <font>
      <sz val="10"/>
      <color indexed="10"/>
      <name val="Arial Narrow"/>
      <family val="2"/>
    </font>
    <font>
      <b/>
      <sz val="8"/>
      <name val="Tahoma"/>
      <family val="0"/>
    </font>
    <font>
      <sz val="8"/>
      <name val="Tahoma"/>
      <family val="0"/>
    </font>
    <font>
      <i/>
      <sz val="10"/>
      <name val="Arial Narrow"/>
      <family val="2"/>
    </font>
    <font>
      <sz val="10"/>
      <color indexed="22"/>
      <name val="Arial Narrow"/>
      <family val="2"/>
    </font>
    <font>
      <sz val="10"/>
      <color indexed="8"/>
      <name val="Arial Narrow"/>
      <family val="2"/>
    </font>
    <font>
      <b/>
      <sz val="10"/>
      <color indexed="8"/>
      <name val="Arial Narrow"/>
      <family val="2"/>
    </font>
    <font>
      <sz val="10"/>
      <color indexed="9"/>
      <name val="Arial Narrow"/>
      <family val="2"/>
    </font>
    <font>
      <sz val="10"/>
      <name val="Times New Roman"/>
      <family val="1"/>
    </font>
    <font>
      <b/>
      <sz val="8"/>
      <name val="Arial"/>
      <family val="2"/>
    </font>
  </fonts>
  <fills count="3">
    <fill>
      <patternFill/>
    </fill>
    <fill>
      <patternFill patternType="gray125"/>
    </fill>
    <fill>
      <patternFill patternType="solid">
        <fgColor indexed="8"/>
        <bgColor indexed="64"/>
      </patternFill>
    </fill>
  </fills>
  <borders count="11">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65">
    <xf numFmtId="0" fontId="0" fillId="0" borderId="0" xfId="0" applyAlignment="1">
      <alignment/>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14" fontId="6" fillId="0" borderId="0" xfId="0" applyNumberFormat="1" applyFont="1" applyBorder="1" applyAlignment="1" quotePrefix="1">
      <alignment horizontal="center" vertical="center"/>
    </xf>
    <xf numFmtId="172" fontId="0" fillId="0" borderId="0" xfId="15" applyNumberFormat="1" applyAlignment="1">
      <alignment/>
    </xf>
    <xf numFmtId="172" fontId="7" fillId="0" borderId="0" xfId="15" applyNumberFormat="1" applyFont="1" applyFill="1" applyAlignment="1">
      <alignment/>
    </xf>
    <xf numFmtId="172" fontId="0" fillId="0" borderId="0" xfId="15" applyNumberFormat="1" applyFont="1" applyAlignment="1">
      <alignment/>
    </xf>
    <xf numFmtId="172" fontId="0" fillId="0" borderId="1" xfId="15" applyNumberFormat="1" applyBorder="1" applyAlignment="1">
      <alignment/>
    </xf>
    <xf numFmtId="0" fontId="0" fillId="0" borderId="0" xfId="0" applyBorder="1" applyAlignment="1">
      <alignment/>
    </xf>
    <xf numFmtId="172" fontId="0" fillId="0" borderId="2" xfId="15" applyNumberFormat="1" applyBorder="1" applyAlignment="1">
      <alignment/>
    </xf>
    <xf numFmtId="172" fontId="0" fillId="0" borderId="0" xfId="15" applyNumberFormat="1" applyBorder="1" applyAlignment="1">
      <alignment/>
    </xf>
    <xf numFmtId="171" fontId="0" fillId="0" borderId="0" xfId="15" applyAlignment="1">
      <alignment/>
    </xf>
    <xf numFmtId="171" fontId="0" fillId="0" borderId="0" xfId="0" applyNumberFormat="1" applyFill="1" applyAlignment="1">
      <alignment/>
    </xf>
    <xf numFmtId="0" fontId="0" fillId="0" borderId="0" xfId="0" applyFill="1" applyAlignment="1">
      <alignment/>
    </xf>
    <xf numFmtId="0" fontId="5" fillId="0" borderId="0" xfId="0" applyFont="1" applyAlignment="1">
      <alignment/>
    </xf>
    <xf numFmtId="0" fontId="5" fillId="0" borderId="0" xfId="0" applyFont="1" applyFill="1" applyAlignment="1">
      <alignment/>
    </xf>
    <xf numFmtId="172" fontId="5" fillId="0" borderId="0" xfId="15" applyNumberFormat="1" applyFont="1" applyAlignment="1">
      <alignment/>
    </xf>
    <xf numFmtId="0" fontId="6" fillId="0" borderId="0" xfId="0" applyFont="1" applyAlignment="1">
      <alignment horizontal="center" vertical="top"/>
    </xf>
    <xf numFmtId="0" fontId="4" fillId="2" borderId="0" xfId="0" applyFont="1" applyFill="1" applyAlignment="1">
      <alignment horizontal="center" vertical="center"/>
    </xf>
    <xf numFmtId="0" fontId="5" fillId="0" borderId="0" xfId="0" applyFont="1" applyFill="1" applyBorder="1" applyAlignment="1">
      <alignment horizontal="left" vertical="center" wrapText="1"/>
    </xf>
    <xf numFmtId="169" fontId="0" fillId="0" borderId="0" xfId="0" applyNumberFormat="1" applyBorder="1" applyAlignment="1">
      <alignment horizontal="center" vertical="center"/>
    </xf>
    <xf numFmtId="173" fontId="0" fillId="0" borderId="0" xfId="0" applyNumberFormat="1" applyBorder="1" applyAlignment="1">
      <alignment horizontal="center" vertical="center"/>
    </xf>
    <xf numFmtId="0" fontId="10" fillId="0" borderId="0" xfId="0" applyFont="1" applyBorder="1" applyAlignment="1">
      <alignment vertical="center"/>
    </xf>
    <xf numFmtId="169" fontId="0" fillId="0" borderId="3" xfId="0" applyNumberFormat="1" applyBorder="1" applyAlignment="1">
      <alignment horizontal="center" vertical="center"/>
    </xf>
    <xf numFmtId="169" fontId="0" fillId="0" borderId="4" xfId="0" applyNumberFormat="1" applyBorder="1" applyAlignment="1">
      <alignment horizontal="center" vertical="center"/>
    </xf>
    <xf numFmtId="169" fontId="0" fillId="0" borderId="5" xfId="0" applyNumberFormat="1" applyBorder="1" applyAlignment="1">
      <alignment horizontal="center" vertical="center"/>
    </xf>
    <xf numFmtId="169" fontId="0" fillId="0" borderId="6" xfId="0" applyNumberFormat="1" applyBorder="1" applyAlignment="1">
      <alignment horizontal="center" vertical="center"/>
    </xf>
    <xf numFmtId="169" fontId="0" fillId="0" borderId="7" xfId="0" applyNumberFormat="1" applyBorder="1" applyAlignment="1">
      <alignment horizontal="center" vertical="center"/>
    </xf>
    <xf numFmtId="171" fontId="0" fillId="0" borderId="0" xfId="15" applyFont="1" applyBorder="1" applyAlignment="1">
      <alignment vertical="center"/>
    </xf>
    <xf numFmtId="171" fontId="0" fillId="0" borderId="0" xfId="15" applyBorder="1" applyAlignment="1">
      <alignment vertical="center"/>
    </xf>
    <xf numFmtId="169" fontId="0" fillId="0" borderId="1" xfId="0" applyNumberFormat="1" applyBorder="1" applyAlignment="1">
      <alignment horizontal="center" vertical="center"/>
    </xf>
    <xf numFmtId="173" fontId="11" fillId="0" borderId="0" xfId="0" applyNumberFormat="1" applyFont="1" applyBorder="1" applyAlignment="1">
      <alignment horizontal="center" vertical="center"/>
    </xf>
    <xf numFmtId="171" fontId="5" fillId="0" borderId="2" xfId="15" applyNumberFormat="1" applyFont="1" applyBorder="1" applyAlignment="1">
      <alignment/>
    </xf>
    <xf numFmtId="171" fontId="5" fillId="0" borderId="0" xfId="0" applyNumberFormat="1" applyFont="1" applyBorder="1" applyAlignment="1">
      <alignment horizontal="center" vertical="center"/>
    </xf>
    <xf numFmtId="169" fontId="0" fillId="0" borderId="0" xfId="0" applyNumberFormat="1" applyAlignment="1">
      <alignment/>
    </xf>
    <xf numFmtId="169" fontId="0" fillId="0" borderId="0" xfId="0" applyNumberFormat="1" applyBorder="1" applyAlignment="1">
      <alignment/>
    </xf>
    <xf numFmtId="0" fontId="0" fillId="0" borderId="0" xfId="0" applyFill="1" applyBorder="1" applyAlignment="1">
      <alignment vertical="center"/>
    </xf>
    <xf numFmtId="0" fontId="6" fillId="0" borderId="0" xfId="0" applyFont="1" applyAlignment="1">
      <alignment/>
    </xf>
    <xf numFmtId="0" fontId="0" fillId="0" borderId="0" xfId="0" applyAlignment="1" quotePrefix="1">
      <alignment/>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4" fillId="2" borderId="0" xfId="0" applyFont="1" applyFill="1" applyBorder="1" applyAlignment="1">
      <alignment horizontal="center" vertical="center"/>
    </xf>
    <xf numFmtId="0" fontId="5" fillId="0" borderId="0" xfId="0" applyFont="1" applyFill="1" applyBorder="1" applyAlignment="1">
      <alignment horizontal="right" vertical="center" wrapText="1"/>
    </xf>
    <xf numFmtId="0" fontId="12" fillId="0" borderId="0" xfId="0" applyFont="1" applyFill="1" applyBorder="1" applyAlignment="1">
      <alignment horizontal="center" vertical="center" wrapText="1"/>
    </xf>
    <xf numFmtId="0" fontId="5" fillId="0" borderId="0" xfId="0" applyFont="1" applyBorder="1" applyAlignment="1">
      <alignment horizontal="right" vertical="center" wrapText="1"/>
    </xf>
    <xf numFmtId="0" fontId="13" fillId="0" borderId="0" xfId="0" applyFont="1" applyFill="1" applyBorder="1" applyAlignment="1">
      <alignment horizontal="center" vertical="center" wrapText="1"/>
    </xf>
    <xf numFmtId="0" fontId="5" fillId="0" borderId="0" xfId="0" applyFont="1" applyBorder="1" applyAlignment="1">
      <alignment horizontal="right" vertical="center"/>
    </xf>
    <xf numFmtId="0" fontId="13" fillId="0" borderId="0" xfId="0" applyFont="1" applyFill="1" applyBorder="1" applyAlignment="1">
      <alignment horizontal="center" vertical="center"/>
    </xf>
    <xf numFmtId="0" fontId="6" fillId="0" borderId="0" xfId="0" applyFont="1" applyBorder="1" applyAlignment="1">
      <alignment horizontal="left" vertical="center"/>
    </xf>
    <xf numFmtId="0" fontId="0" fillId="0" borderId="0" xfId="0" applyBorder="1" applyAlignment="1">
      <alignment horizontal="left" vertical="center"/>
    </xf>
    <xf numFmtId="172" fontId="12" fillId="0" borderId="0" xfId="15" applyNumberFormat="1" applyFont="1" applyFill="1" applyBorder="1" applyAlignment="1">
      <alignment horizontal="center" vertical="center"/>
    </xf>
    <xf numFmtId="169" fontId="12" fillId="0" borderId="0" xfId="15" applyNumberFormat="1" applyFont="1" applyFill="1" applyBorder="1" applyAlignment="1">
      <alignment horizontal="center" vertical="center"/>
    </xf>
    <xf numFmtId="0" fontId="0" fillId="0" borderId="0" xfId="0" applyFill="1" applyAlignment="1" quotePrefix="1">
      <alignment/>
    </xf>
    <xf numFmtId="172" fontId="12" fillId="0" borderId="1" xfId="15" applyNumberFormat="1" applyFont="1" applyFill="1" applyBorder="1" applyAlignment="1">
      <alignment horizontal="center" vertical="center"/>
    </xf>
    <xf numFmtId="169" fontId="12" fillId="0" borderId="1" xfId="15" applyNumberFormat="1" applyFont="1" applyFill="1" applyBorder="1" applyAlignment="1">
      <alignment horizontal="center" vertical="center"/>
    </xf>
    <xf numFmtId="172" fontId="13" fillId="0" borderId="8" xfId="15" applyNumberFormat="1" applyFont="1" applyFill="1" applyBorder="1" applyAlignment="1">
      <alignment horizontal="center" vertical="center"/>
    </xf>
    <xf numFmtId="172" fontId="13" fillId="0" borderId="0" xfId="15" applyNumberFormat="1" applyFont="1" applyFill="1" applyBorder="1" applyAlignment="1">
      <alignment horizontal="center" vertical="center"/>
    </xf>
    <xf numFmtId="169" fontId="13" fillId="0" borderId="8" xfId="15" applyNumberFormat="1" applyFont="1" applyFill="1" applyBorder="1" applyAlignment="1">
      <alignment horizontal="center" vertical="center"/>
    </xf>
    <xf numFmtId="0" fontId="0" fillId="0" borderId="0" xfId="0" applyFill="1" applyAlignment="1">
      <alignment horizontal="right"/>
    </xf>
    <xf numFmtId="172" fontId="13" fillId="0" borderId="0" xfId="0" applyNumberFormat="1" applyFont="1" applyFill="1" applyBorder="1" applyAlignment="1">
      <alignment horizontal="center" vertical="center"/>
    </xf>
    <xf numFmtId="169" fontId="13" fillId="0" borderId="0" xfId="0" applyNumberFormat="1" applyFont="1" applyFill="1" applyBorder="1" applyAlignment="1">
      <alignment horizontal="center" vertical="center"/>
    </xf>
    <xf numFmtId="172" fontId="0" fillId="0" borderId="0" xfId="0" applyNumberFormat="1" applyFill="1" applyAlignment="1">
      <alignment/>
    </xf>
    <xf numFmtId="0" fontId="5" fillId="0" borderId="0" xfId="0" applyFont="1" applyAlignment="1">
      <alignment horizontal="justify" vertical="top"/>
    </xf>
    <xf numFmtId="0" fontId="5" fillId="0" borderId="0" xfId="0" applyFont="1" applyAlignment="1">
      <alignment horizontal="left" vertical="top"/>
    </xf>
    <xf numFmtId="0" fontId="12" fillId="0" borderId="0" xfId="0" applyFont="1" applyFill="1" applyBorder="1" applyAlignment="1">
      <alignment horizontal="center" vertical="center"/>
    </xf>
    <xf numFmtId="169" fontId="12" fillId="0" borderId="0" xfId="0" applyNumberFormat="1" applyFont="1" applyFill="1" applyBorder="1" applyAlignment="1">
      <alignment horizontal="center" vertical="center"/>
    </xf>
    <xf numFmtId="172" fontId="13" fillId="0" borderId="7" xfId="0" applyNumberFormat="1" applyFont="1" applyFill="1" applyBorder="1" applyAlignment="1">
      <alignment horizontal="center" vertical="center"/>
    </xf>
    <xf numFmtId="169" fontId="13" fillId="0" borderId="7" xfId="0" applyNumberFormat="1" applyFont="1" applyFill="1" applyBorder="1" applyAlignment="1">
      <alignment horizontal="center" vertical="center"/>
    </xf>
    <xf numFmtId="172" fontId="7" fillId="0" borderId="0" xfId="0" applyNumberFormat="1" applyFont="1" applyFill="1" applyAlignment="1">
      <alignment/>
    </xf>
    <xf numFmtId="0" fontId="5" fillId="0" borderId="0" xfId="0" applyFont="1" applyAlignment="1">
      <alignment horizontal="right"/>
    </xf>
    <xf numFmtId="0" fontId="12" fillId="0" borderId="0" xfId="0" applyFont="1" applyFill="1" applyAlignment="1">
      <alignment/>
    </xf>
    <xf numFmtId="0" fontId="12" fillId="0" borderId="0" xfId="0" applyFont="1" applyFill="1" applyBorder="1" applyAlignment="1">
      <alignment/>
    </xf>
    <xf numFmtId="0" fontId="0" fillId="0" borderId="0" xfId="0" applyAlignment="1">
      <alignment horizontal="justify" vertical="top"/>
    </xf>
    <xf numFmtId="0" fontId="0" fillId="0" borderId="0" xfId="0" applyFill="1" applyAlignment="1">
      <alignment vertical="top"/>
    </xf>
    <xf numFmtId="0" fontId="0" fillId="0" borderId="0" xfId="0" applyAlignment="1">
      <alignment horizontal="center" vertical="top"/>
    </xf>
    <xf numFmtId="0" fontId="6" fillId="0" borderId="0" xfId="0" applyFont="1" applyFill="1" applyAlignment="1">
      <alignment horizontal="center" vertical="top"/>
    </xf>
    <xf numFmtId="0" fontId="6" fillId="0" borderId="0" xfId="0" applyFont="1" applyAlignment="1">
      <alignment horizontal="right"/>
    </xf>
    <xf numFmtId="0" fontId="6" fillId="0" borderId="0" xfId="0" applyFont="1" applyAlignment="1">
      <alignment horizontal="center"/>
    </xf>
    <xf numFmtId="0" fontId="0" fillId="0" borderId="0" xfId="0" applyAlignment="1">
      <alignment horizontal="center"/>
    </xf>
    <xf numFmtId="0" fontId="6" fillId="0" borderId="0" xfId="0" applyFont="1" applyFill="1" applyAlignment="1">
      <alignment horizontal="center"/>
    </xf>
    <xf numFmtId="0" fontId="6" fillId="0" borderId="0" xfId="0" applyFont="1" applyFill="1" applyAlignment="1">
      <alignment/>
    </xf>
    <xf numFmtId="0" fontId="0" fillId="0" borderId="0" xfId="0" applyFill="1" applyAlignment="1">
      <alignment horizontal="center"/>
    </xf>
    <xf numFmtId="0" fontId="6" fillId="0" borderId="0" xfId="0" applyFont="1" applyAlignment="1">
      <alignment vertical="top"/>
    </xf>
    <xf numFmtId="0" fontId="5" fillId="0" borderId="0" xfId="0" applyFont="1" applyAlignment="1">
      <alignment horizontal="center" vertical="top"/>
    </xf>
    <xf numFmtId="0" fontId="5" fillId="0" borderId="0" xfId="0" applyFont="1" applyAlignment="1" quotePrefix="1">
      <alignment horizontal="center" vertical="top"/>
    </xf>
    <xf numFmtId="0" fontId="5" fillId="0" borderId="0" xfId="0" applyFont="1" applyAlignment="1">
      <alignment vertical="top"/>
    </xf>
    <xf numFmtId="172" fontId="5" fillId="0" borderId="0" xfId="15" applyNumberFormat="1" applyFont="1" applyAlignment="1">
      <alignment horizontal="justify" vertical="top"/>
    </xf>
    <xf numFmtId="0" fontId="6" fillId="0" borderId="0" xfId="0" applyFont="1" applyAlignment="1">
      <alignment horizontal="left" vertical="top"/>
    </xf>
    <xf numFmtId="172" fontId="5" fillId="0" borderId="7" xfId="15" applyNumberFormat="1" applyFont="1" applyBorder="1" applyAlignment="1">
      <alignment horizontal="justify" vertical="top"/>
    </xf>
    <xf numFmtId="0" fontId="0" fillId="0" borderId="0" xfId="0" applyAlignment="1">
      <alignment vertical="top"/>
    </xf>
    <xf numFmtId="0" fontId="0" fillId="0" borderId="0" xfId="0" applyAlignment="1">
      <alignment horizontal="left" vertical="top" wrapText="1"/>
    </xf>
    <xf numFmtId="0" fontId="6" fillId="0" borderId="0" xfId="0" applyFont="1" applyAlignment="1">
      <alignment horizontal="justify" vertical="top"/>
    </xf>
    <xf numFmtId="172" fontId="5" fillId="0" borderId="0" xfId="15" applyNumberFormat="1" applyFont="1" applyAlignment="1">
      <alignment horizontal="right" vertical="top"/>
    </xf>
    <xf numFmtId="172" fontId="5" fillId="0" borderId="7" xfId="15" applyNumberFormat="1" applyFont="1" applyBorder="1" applyAlignment="1">
      <alignment horizontal="right" vertical="top"/>
    </xf>
    <xf numFmtId="0" fontId="5" fillId="0" borderId="0" xfId="0" applyFont="1" applyAlignment="1">
      <alignment horizontal="justify" vertical="top" wrapText="1"/>
    </xf>
    <xf numFmtId="0" fontId="0" fillId="0" borderId="0" xfId="0" applyAlignment="1">
      <alignment horizontal="justify"/>
    </xf>
    <xf numFmtId="0" fontId="6" fillId="0" borderId="0" xfId="0" applyFont="1" applyAlignment="1">
      <alignment horizontal="left" vertical="top"/>
    </xf>
    <xf numFmtId="0" fontId="6" fillId="0" borderId="0" xfId="0" applyFont="1" applyFill="1" applyBorder="1" applyAlignment="1">
      <alignment horizontal="center"/>
    </xf>
    <xf numFmtId="0" fontId="6" fillId="0" borderId="0" xfId="0" applyFont="1" applyFill="1" applyBorder="1" applyAlignment="1">
      <alignment/>
    </xf>
    <xf numFmtId="0" fontId="0" fillId="0" borderId="0" xfId="0" applyFill="1" applyBorder="1" applyAlignment="1">
      <alignment/>
    </xf>
    <xf numFmtId="0" fontId="5" fillId="0" borderId="0" xfId="0" applyFont="1" applyAlignment="1">
      <alignment horizontal="center"/>
    </xf>
    <xf numFmtId="172" fontId="5" fillId="0" borderId="0" xfId="15" applyNumberFormat="1" applyFont="1" applyFill="1" applyBorder="1" applyAlignment="1">
      <alignment horizontal="right"/>
    </xf>
    <xf numFmtId="0" fontId="0" fillId="0" borderId="0" xfId="0" applyFont="1" applyAlignment="1">
      <alignment/>
    </xf>
    <xf numFmtId="172" fontId="5" fillId="0" borderId="1" xfId="15" applyNumberFormat="1" applyFont="1" applyFill="1" applyBorder="1" applyAlignment="1">
      <alignment horizontal="right"/>
    </xf>
    <xf numFmtId="172" fontId="5" fillId="0" borderId="0" xfId="15" applyNumberFormat="1" applyFont="1" applyFill="1" applyAlignment="1">
      <alignment horizontal="right"/>
    </xf>
    <xf numFmtId="172" fontId="5" fillId="0" borderId="7" xfId="15" applyNumberFormat="1" applyFont="1" applyBorder="1" applyAlignment="1">
      <alignment horizontal="right"/>
    </xf>
    <xf numFmtId="172" fontId="14" fillId="0" borderId="0" xfId="0" applyNumberFormat="1" applyFont="1" applyAlignment="1">
      <alignment/>
    </xf>
    <xf numFmtId="0" fontId="0" fillId="0" borderId="0" xfId="0" applyAlignment="1">
      <alignment horizontal="justify"/>
    </xf>
    <xf numFmtId="0" fontId="5" fillId="0" borderId="0" xfId="0" applyFont="1" applyAlignment="1">
      <alignment horizontal="left" vertical="top" wrapText="1"/>
    </xf>
    <xf numFmtId="0" fontId="5" fillId="0" borderId="0" xfId="0" applyFont="1" applyFill="1" applyAlignment="1">
      <alignment horizontal="left" vertical="top" wrapText="1"/>
    </xf>
    <xf numFmtId="0" fontId="0" fillId="0" borderId="0" xfId="0" applyAlignment="1">
      <alignment horizontal="justify" vertical="top" wrapText="1"/>
    </xf>
    <xf numFmtId="0" fontId="5" fillId="0" borderId="0" xfId="0" applyFont="1" applyAlignment="1">
      <alignment horizontal="center" vertical="top" wrapText="1"/>
    </xf>
    <xf numFmtId="0" fontId="0" fillId="0" borderId="0" xfId="0" applyFont="1" applyAlignment="1">
      <alignment vertical="top"/>
    </xf>
    <xf numFmtId="0" fontId="5" fillId="0" borderId="0" xfId="0" applyFont="1" applyAlignment="1">
      <alignment horizontal="center" wrapText="1"/>
    </xf>
    <xf numFmtId="0" fontId="0" fillId="0" borderId="0" xfId="0" applyFont="1" applyAlignment="1">
      <alignment horizontal="center" vertical="top"/>
    </xf>
    <xf numFmtId="0" fontId="15" fillId="0" borderId="0" xfId="0" applyFont="1" applyAlignment="1">
      <alignment/>
    </xf>
    <xf numFmtId="172" fontId="5" fillId="0" borderId="0" xfId="15" applyNumberFormat="1" applyFont="1" applyAlignment="1">
      <alignment vertical="top"/>
    </xf>
    <xf numFmtId="0" fontId="5" fillId="0" borderId="0" xfId="0" applyFont="1" applyBorder="1" applyAlignment="1">
      <alignment horizontal="center" vertical="top"/>
    </xf>
    <xf numFmtId="172" fontId="5" fillId="0" borderId="7" xfId="15" applyNumberFormat="1" applyFont="1" applyBorder="1" applyAlignment="1">
      <alignment vertical="top"/>
    </xf>
    <xf numFmtId="0" fontId="6" fillId="0" borderId="0" xfId="0" applyFont="1" applyAlignment="1">
      <alignment horizontal="left" vertical="top" wrapText="1"/>
    </xf>
    <xf numFmtId="172" fontId="5" fillId="0" borderId="0" xfId="15" applyNumberFormat="1" applyFont="1" applyAlignment="1">
      <alignment horizontal="left" vertical="top" wrapText="1"/>
    </xf>
    <xf numFmtId="172" fontId="5" fillId="0" borderId="0" xfId="15" applyNumberFormat="1" applyFont="1" applyAlignment="1">
      <alignment horizontal="right" vertical="top" wrapText="1"/>
    </xf>
    <xf numFmtId="172" fontId="5" fillId="0" borderId="0" xfId="15" applyNumberFormat="1" applyFont="1" applyFill="1" applyAlignment="1">
      <alignment horizontal="right" vertical="top" wrapText="1"/>
    </xf>
    <xf numFmtId="172" fontId="5" fillId="0" borderId="7" xfId="15" applyNumberFormat="1" applyFont="1" applyBorder="1" applyAlignment="1">
      <alignment horizontal="right" vertical="top" wrapText="1"/>
    </xf>
    <xf numFmtId="172" fontId="5" fillId="0" borderId="0" xfId="15" applyNumberFormat="1" applyFont="1" applyBorder="1" applyAlignment="1">
      <alignment horizontal="right" vertical="top" wrapText="1"/>
    </xf>
    <xf numFmtId="0" fontId="0" fillId="0" borderId="0" xfId="0" applyAlignment="1">
      <alignment horizontal="left" vertical="top" wrapText="1"/>
    </xf>
    <xf numFmtId="0" fontId="5" fillId="0" borderId="0" xfId="0" applyFont="1" applyAlignment="1">
      <alignment horizontal="left" vertical="top"/>
    </xf>
    <xf numFmtId="0" fontId="5" fillId="0" borderId="0" xfId="0" applyFont="1" applyAlignment="1">
      <alignment horizontal="left" wrapText="1"/>
    </xf>
    <xf numFmtId="0" fontId="6" fillId="0" borderId="0" xfId="0" applyFont="1" applyAlignment="1">
      <alignment horizontal="left" wrapText="1"/>
    </xf>
    <xf numFmtId="10" fontId="5" fillId="0" borderId="0" xfId="19" applyNumberFormat="1" applyFont="1" applyBorder="1" applyAlignment="1">
      <alignment horizontal="right" vertical="top" wrapText="1"/>
    </xf>
    <xf numFmtId="0" fontId="5" fillId="0" borderId="0" xfId="0" applyFont="1" applyBorder="1" applyAlignment="1">
      <alignment/>
    </xf>
    <xf numFmtId="3" fontId="5" fillId="0" borderId="7" xfId="0" applyNumberFormat="1" applyFont="1" applyBorder="1" applyAlignment="1">
      <alignment/>
    </xf>
    <xf numFmtId="3" fontId="5" fillId="0" borderId="0" xfId="0" applyNumberFormat="1" applyFont="1" applyAlignment="1">
      <alignment/>
    </xf>
    <xf numFmtId="3" fontId="5" fillId="0" borderId="0" xfId="0" applyNumberFormat="1" applyFont="1" applyBorder="1" applyAlignment="1">
      <alignment/>
    </xf>
    <xf numFmtId="0" fontId="7" fillId="0" borderId="0" xfId="0" applyFont="1" applyAlignment="1">
      <alignment horizontal="center"/>
    </xf>
    <xf numFmtId="0" fontId="7" fillId="0" borderId="0" xfId="0" applyFont="1" applyAlignment="1">
      <alignment/>
    </xf>
    <xf numFmtId="3" fontId="12" fillId="0" borderId="7" xfId="0" applyNumberFormat="1" applyFont="1" applyBorder="1" applyAlignment="1">
      <alignment/>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top"/>
    </xf>
    <xf numFmtId="0" fontId="4" fillId="2" borderId="9" xfId="0"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0" xfId="0" applyFont="1" applyBorder="1" applyAlignment="1">
      <alignment horizontal="center" vertical="center"/>
    </xf>
    <xf numFmtId="0" fontId="4" fillId="2" borderId="0" xfId="0" applyFont="1" applyFill="1" applyAlignment="1">
      <alignment horizontal="center" vertical="center"/>
    </xf>
    <xf numFmtId="0" fontId="0" fillId="0" borderId="0" xfId="0" applyAlignment="1">
      <alignment horizontal="center" vertical="top"/>
    </xf>
    <xf numFmtId="0" fontId="0" fillId="0" borderId="0" xfId="0" applyAlignment="1">
      <alignment horizontal="justify" vertical="top"/>
    </xf>
    <xf numFmtId="0" fontId="1" fillId="0" borderId="0" xfId="0" applyFont="1" applyAlignment="1">
      <alignment horizontal="center" vertical="top"/>
    </xf>
    <xf numFmtId="0" fontId="2" fillId="0" borderId="0" xfId="0" applyFont="1" applyAlignment="1">
      <alignment horizontal="center" vertical="top"/>
    </xf>
    <xf numFmtId="0" fontId="3" fillId="0" borderId="0" xfId="0" applyFont="1" applyAlignment="1">
      <alignment horizontal="center" vertical="top"/>
    </xf>
    <xf numFmtId="0" fontId="4" fillId="2" borderId="0" xfId="0" applyFont="1" applyFill="1" applyAlignment="1">
      <alignment horizontal="center" vertical="top"/>
    </xf>
    <xf numFmtId="0" fontId="0" fillId="0" borderId="0" xfId="0" applyFill="1" applyAlignment="1">
      <alignment horizontal="justify" vertical="top"/>
    </xf>
    <xf numFmtId="0" fontId="5" fillId="0" borderId="0" xfId="0" applyFont="1" applyAlignment="1">
      <alignment horizontal="justify" vertical="top"/>
    </xf>
    <xf numFmtId="0" fontId="5" fillId="0" borderId="0" xfId="0" applyFont="1" applyAlignment="1">
      <alignment horizontal="left" vertical="top" wrapText="1"/>
    </xf>
    <xf numFmtId="0" fontId="5" fillId="0" borderId="0" xfId="0" applyFont="1" applyAlignment="1">
      <alignment horizontal="center" vertical="top"/>
    </xf>
    <xf numFmtId="0" fontId="6" fillId="0" borderId="0" xfId="0" applyFont="1" applyFill="1" applyAlignment="1">
      <alignment horizontal="left" vertical="top"/>
    </xf>
    <xf numFmtId="0" fontId="5" fillId="0" borderId="0" xfId="0" applyFont="1" applyFill="1" applyAlignment="1">
      <alignment horizontal="left" vertical="top" wrapText="1"/>
    </xf>
    <xf numFmtId="0" fontId="0" fillId="0" borderId="0" xfId="0"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5"/>
  <sheetViews>
    <sheetView view="pageBreakPreview" zoomScale="60" workbookViewId="0" topLeftCell="A10">
      <selection activeCell="E20" sqref="E20"/>
    </sheetView>
  </sheetViews>
  <sheetFormatPr defaultColWidth="9.140625" defaultRowHeight="12.75"/>
  <cols>
    <col min="1" max="3" width="3.28125" style="0" customWidth="1"/>
    <col min="4" max="4" width="18.28125" style="0" customWidth="1"/>
    <col min="5" max="5" width="15.8515625" style="0" customWidth="1"/>
    <col min="6" max="6" width="1.57421875" style="0" customWidth="1"/>
    <col min="7" max="7" width="15.8515625" style="0" customWidth="1"/>
    <col min="8" max="8" width="1.57421875" style="0" customWidth="1"/>
    <col min="9" max="9" width="15.8515625" style="0" customWidth="1"/>
    <col min="10" max="10" width="1.57421875" style="0" customWidth="1"/>
    <col min="11" max="11" width="15.8515625" style="0" customWidth="1"/>
    <col min="12" max="12" width="3.00390625" style="0" customWidth="1"/>
    <col min="13" max="13" width="12.28125" style="0" customWidth="1"/>
  </cols>
  <sheetData>
    <row r="1" spans="1:11" ht="19.5" customHeight="1">
      <c r="A1" s="144" t="s">
        <v>0</v>
      </c>
      <c r="B1" s="144"/>
      <c r="C1" s="144"/>
      <c r="D1" s="144"/>
      <c r="E1" s="144"/>
      <c r="F1" s="144"/>
      <c r="G1" s="144"/>
      <c r="H1" s="144"/>
      <c r="I1" s="144"/>
      <c r="J1" s="144"/>
      <c r="K1" s="144"/>
    </row>
    <row r="2" spans="1:11" ht="9.75" customHeight="1">
      <c r="A2" s="145" t="s">
        <v>1</v>
      </c>
      <c r="B2" s="145"/>
      <c r="C2" s="145"/>
      <c r="D2" s="145"/>
      <c r="E2" s="145"/>
      <c r="F2" s="145"/>
      <c r="G2" s="145"/>
      <c r="H2" s="145"/>
      <c r="I2" s="145"/>
      <c r="J2" s="145"/>
      <c r="K2" s="145"/>
    </row>
    <row r="3" spans="1:11" ht="9.75" customHeight="1">
      <c r="A3" s="145" t="s">
        <v>2</v>
      </c>
      <c r="B3" s="145"/>
      <c r="C3" s="145"/>
      <c r="D3" s="145"/>
      <c r="E3" s="145"/>
      <c r="F3" s="145"/>
      <c r="G3" s="145"/>
      <c r="H3" s="145"/>
      <c r="I3" s="145"/>
      <c r="J3" s="145"/>
      <c r="K3" s="145"/>
    </row>
    <row r="4" spans="1:11" ht="19.5" customHeight="1">
      <c r="A4" s="146" t="s">
        <v>3</v>
      </c>
      <c r="B4" s="146"/>
      <c r="C4" s="146"/>
      <c r="D4" s="146"/>
      <c r="E4" s="146"/>
      <c r="F4" s="146"/>
      <c r="G4" s="146"/>
      <c r="H4" s="146"/>
      <c r="I4" s="146"/>
      <c r="J4" s="146"/>
      <c r="K4" s="146"/>
    </row>
    <row r="5" spans="1:11" ht="19.5" customHeight="1" thickBot="1">
      <c r="A5" s="148" t="s">
        <v>4</v>
      </c>
      <c r="B5" s="148"/>
      <c r="C5" s="148"/>
      <c r="D5" s="148"/>
      <c r="E5" s="148"/>
      <c r="F5" s="148"/>
      <c r="G5" s="148"/>
      <c r="H5" s="148"/>
      <c r="I5" s="148"/>
      <c r="J5" s="148"/>
      <c r="K5" s="148"/>
    </row>
    <row r="6" spans="1:11" ht="20.25" customHeight="1">
      <c r="A6" s="149" t="s">
        <v>5</v>
      </c>
      <c r="B6" s="149"/>
      <c r="C6" s="149"/>
      <c r="D6" s="149"/>
      <c r="E6" s="149"/>
      <c r="F6" s="149"/>
      <c r="G6" s="149"/>
      <c r="H6" s="149"/>
      <c r="I6" s="149"/>
      <c r="J6" s="149"/>
      <c r="K6" s="149"/>
    </row>
    <row r="7" spans="1:11" ht="20.25" customHeight="1">
      <c r="A7" s="4"/>
      <c r="B7" s="4"/>
      <c r="C7" s="4"/>
      <c r="D7" s="4"/>
      <c r="E7" s="4"/>
      <c r="F7" s="4"/>
      <c r="G7" s="4"/>
      <c r="H7" s="4"/>
      <c r="I7" s="4"/>
      <c r="J7" s="4"/>
      <c r="K7" s="4"/>
    </row>
    <row r="8" spans="1:11" ht="15" customHeight="1">
      <c r="A8" s="5"/>
      <c r="B8" s="5"/>
      <c r="C8" s="6"/>
      <c r="D8" s="6"/>
      <c r="E8" s="150" t="s">
        <v>6</v>
      </c>
      <c r="F8" s="150"/>
      <c r="G8" s="150"/>
      <c r="H8" s="7"/>
      <c r="I8" s="150" t="s">
        <v>7</v>
      </c>
      <c r="J8" s="150"/>
      <c r="K8" s="150"/>
    </row>
    <row r="9" spans="1:11" ht="48" customHeight="1">
      <c r="A9" s="5"/>
      <c r="B9" s="5"/>
      <c r="C9" s="6"/>
      <c r="D9" s="6"/>
      <c r="E9" s="8" t="s">
        <v>8</v>
      </c>
      <c r="F9" s="8"/>
      <c r="G9" s="8" t="s">
        <v>9</v>
      </c>
      <c r="H9" s="8"/>
      <c r="I9" s="8" t="s">
        <v>10</v>
      </c>
      <c r="J9" s="8"/>
      <c r="K9" s="8" t="s">
        <v>11</v>
      </c>
    </row>
    <row r="10" spans="1:11" ht="15" customHeight="1">
      <c r="A10" s="5"/>
      <c r="B10" s="5"/>
      <c r="C10" s="6"/>
      <c r="D10" s="6"/>
      <c r="E10" s="9" t="s">
        <v>12</v>
      </c>
      <c r="F10" s="9"/>
      <c r="G10" s="9" t="s">
        <v>13</v>
      </c>
      <c r="H10" s="9"/>
      <c r="I10" s="9" t="s">
        <v>12</v>
      </c>
      <c r="J10" s="9"/>
      <c r="K10" s="9" t="s">
        <v>13</v>
      </c>
    </row>
    <row r="11" spans="1:11" ht="15" customHeight="1">
      <c r="A11" s="5"/>
      <c r="B11" s="5"/>
      <c r="C11" s="6"/>
      <c r="D11" s="6"/>
      <c r="E11" s="7" t="s">
        <v>14</v>
      </c>
      <c r="F11" s="7"/>
      <c r="G11" s="7" t="s">
        <v>14</v>
      </c>
      <c r="H11" s="7"/>
      <c r="I11" s="7" t="s">
        <v>14</v>
      </c>
      <c r="J11" s="7"/>
      <c r="K11" s="7" t="s">
        <v>14</v>
      </c>
    </row>
    <row r="13" spans="1:11" ht="12.75">
      <c r="A13" t="s">
        <v>15</v>
      </c>
      <c r="E13" s="10">
        <v>1216</v>
      </c>
      <c r="G13" s="10">
        <v>1704</v>
      </c>
      <c r="I13" s="10">
        <v>6431</v>
      </c>
      <c r="K13" s="10">
        <v>6137</v>
      </c>
    </row>
    <row r="14" spans="5:11" ht="12.75">
      <c r="E14" s="11"/>
      <c r="G14" s="12"/>
      <c r="I14" s="10"/>
      <c r="K14" s="10"/>
    </row>
    <row r="15" spans="1:11" ht="12.75">
      <c r="A15" t="s">
        <v>16</v>
      </c>
      <c r="E15" s="12">
        <v>-1544</v>
      </c>
      <c r="G15" s="10">
        <v>-2081</v>
      </c>
      <c r="I15" s="10">
        <v>-7287</v>
      </c>
      <c r="K15" s="10">
        <v>-5835</v>
      </c>
    </row>
    <row r="16" spans="5:11" ht="12.75">
      <c r="E16" s="10"/>
      <c r="G16" s="10"/>
      <c r="I16" s="10"/>
      <c r="K16" s="10"/>
    </row>
    <row r="17" spans="1:11" ht="12.75">
      <c r="A17" t="s">
        <v>17</v>
      </c>
      <c r="E17" s="10">
        <v>78</v>
      </c>
      <c r="G17" s="10">
        <v>108</v>
      </c>
      <c r="I17" s="10">
        <f>233-23</f>
        <v>210</v>
      </c>
      <c r="K17" s="10">
        <v>273</v>
      </c>
    </row>
    <row r="18" spans="5:11" ht="12.75">
      <c r="E18" s="13"/>
      <c r="G18" s="13"/>
      <c r="H18" s="14"/>
      <c r="I18" s="13"/>
      <c r="K18" s="13"/>
    </row>
    <row r="19" spans="5:11" ht="12.75">
      <c r="E19" s="10"/>
      <c r="G19" s="10"/>
      <c r="H19" s="14"/>
      <c r="I19" s="10"/>
      <c r="K19" s="10"/>
    </row>
    <row r="20" spans="1:11" ht="12.75">
      <c r="A20" t="s">
        <v>18</v>
      </c>
      <c r="E20" s="10">
        <f>+SUM(E13:E17)</f>
        <v>-250</v>
      </c>
      <c r="G20" s="10">
        <f>+SUM(G13:G17)</f>
        <v>-269</v>
      </c>
      <c r="H20" s="14"/>
      <c r="I20" s="10">
        <f>+SUM(I13:I17)</f>
        <v>-646</v>
      </c>
      <c r="K20" s="10">
        <f>+SUM(K13:K17)</f>
        <v>575</v>
      </c>
    </row>
    <row r="21" spans="5:11" ht="12.75">
      <c r="E21" s="10"/>
      <c r="G21" s="10"/>
      <c r="H21" s="14"/>
      <c r="I21" s="10"/>
      <c r="K21" s="10"/>
    </row>
    <row r="22" spans="1:11" ht="12.75">
      <c r="A22" t="s">
        <v>19</v>
      </c>
      <c r="E22" s="10">
        <v>-10</v>
      </c>
      <c r="G22" s="10">
        <v>-4</v>
      </c>
      <c r="H22" s="14"/>
      <c r="I22" s="10">
        <v>-22</v>
      </c>
      <c r="K22" s="10">
        <v>-10</v>
      </c>
    </row>
    <row r="23" spans="5:11" ht="12.75">
      <c r="E23" s="10"/>
      <c r="G23" s="10"/>
      <c r="H23" s="14"/>
      <c r="I23" s="10"/>
      <c r="K23" s="10"/>
    </row>
    <row r="24" spans="1:11" ht="12.75">
      <c r="A24" t="s">
        <v>20</v>
      </c>
      <c r="E24" s="10">
        <v>0</v>
      </c>
      <c r="G24" s="10">
        <v>0</v>
      </c>
      <c r="H24" s="14"/>
      <c r="I24" s="10">
        <v>0</v>
      </c>
      <c r="K24" s="10">
        <v>0</v>
      </c>
    </row>
    <row r="25" spans="5:11" ht="12.75">
      <c r="E25" s="13"/>
      <c r="G25" s="13"/>
      <c r="H25" s="14"/>
      <c r="I25" s="13"/>
      <c r="K25" s="13"/>
    </row>
    <row r="26" spans="5:11" ht="12.75">
      <c r="E26" s="10"/>
      <c r="G26" s="10"/>
      <c r="H26" s="14"/>
      <c r="I26" s="10"/>
      <c r="K26" s="10"/>
    </row>
    <row r="27" spans="1:11" ht="12.75">
      <c r="A27" t="s">
        <v>21</v>
      </c>
      <c r="E27" s="10">
        <f>+SUM(E20:E24)</f>
        <v>-260</v>
      </c>
      <c r="G27" s="10">
        <f>+SUM(G20:G24)</f>
        <v>-273</v>
      </c>
      <c r="H27" s="14"/>
      <c r="I27" s="10">
        <f>+SUM(I20:I24)</f>
        <v>-668</v>
      </c>
      <c r="K27" s="10">
        <f>+SUM(K20:K24)</f>
        <v>565</v>
      </c>
    </row>
    <row r="28" spans="5:11" ht="12.75">
      <c r="E28" s="10"/>
      <c r="G28" s="10"/>
      <c r="H28" s="14"/>
      <c r="I28" s="10"/>
      <c r="K28" s="10"/>
    </row>
    <row r="29" spans="1:11" ht="12.75">
      <c r="A29" t="s">
        <v>22</v>
      </c>
      <c r="E29" s="10">
        <v>1</v>
      </c>
      <c r="G29" s="10">
        <v>-10</v>
      </c>
      <c r="H29" s="14"/>
      <c r="I29" s="10">
        <f>E29-15-12</f>
        <v>-26</v>
      </c>
      <c r="K29" s="10">
        <v>-51</v>
      </c>
    </row>
    <row r="30" spans="5:11" ht="12.75">
      <c r="E30" s="13"/>
      <c r="G30" s="13"/>
      <c r="H30" s="14"/>
      <c r="I30" s="13"/>
      <c r="K30" s="13"/>
    </row>
    <row r="31" spans="5:11" ht="12.75">
      <c r="E31" s="10"/>
      <c r="G31" s="10"/>
      <c r="H31" s="14"/>
      <c r="I31" s="10"/>
      <c r="K31" s="10"/>
    </row>
    <row r="32" spans="1:11" s="14" customFormat="1" ht="13.5" thickBot="1">
      <c r="A32" s="14" t="s">
        <v>23</v>
      </c>
      <c r="E32" s="15">
        <f>+SUM(E27:E29)</f>
        <v>-259</v>
      </c>
      <c r="G32" s="15">
        <f>+SUM(G27:G29)</f>
        <v>-283</v>
      </c>
      <c r="I32" s="15">
        <f>+SUM(I27:I29)</f>
        <v>-694</v>
      </c>
      <c r="K32" s="15">
        <f>+SUM(K27:K29)</f>
        <v>514</v>
      </c>
    </row>
    <row r="33" spans="5:11" s="14" customFormat="1" ht="13.5" thickTop="1">
      <c r="E33" s="16"/>
      <c r="G33" s="16"/>
      <c r="I33" s="16"/>
      <c r="K33" s="16"/>
    </row>
    <row r="34" ht="12.75">
      <c r="H34" s="14"/>
    </row>
    <row r="35" spans="1:8" ht="12.75">
      <c r="A35" t="s">
        <v>24</v>
      </c>
      <c r="H35" s="14"/>
    </row>
    <row r="36" spans="1:11" ht="12.75">
      <c r="A36" t="s">
        <v>25</v>
      </c>
      <c r="B36" t="s">
        <v>26</v>
      </c>
      <c r="E36" s="17">
        <f>E32/E40*100</f>
        <v>-0.3453333333333333</v>
      </c>
      <c r="G36" s="17">
        <f>G32/G40*100</f>
        <v>-0.4236336691465952</v>
      </c>
      <c r="H36" s="14"/>
      <c r="I36" s="17">
        <f>I32/I40*100</f>
        <v>-0.9253333333333333</v>
      </c>
      <c r="K36" s="17">
        <f>K32/K40*100</f>
        <v>0.7694265227609538</v>
      </c>
    </row>
    <row r="37" ht="12.75">
      <c r="H37" s="14"/>
    </row>
    <row r="38" spans="1:11" ht="12.75">
      <c r="A38" t="s">
        <v>27</v>
      </c>
      <c r="B38" t="s">
        <v>28</v>
      </c>
      <c r="E38" s="18">
        <f>+E36</f>
        <v>-0.3453333333333333</v>
      </c>
      <c r="F38" s="19"/>
      <c r="G38" s="18">
        <f>+G36</f>
        <v>-0.4236336691465952</v>
      </c>
      <c r="H38" s="19"/>
      <c r="I38" s="18">
        <f>+I36</f>
        <v>-0.9253333333333333</v>
      </c>
      <c r="J38" s="19"/>
      <c r="K38" s="18">
        <f>+K36</f>
        <v>0.7694265227609538</v>
      </c>
    </row>
    <row r="40" spans="1:11" s="20" customFormat="1" ht="12.75">
      <c r="A40" s="20" t="s">
        <v>29</v>
      </c>
      <c r="C40" s="21"/>
      <c r="E40" s="22">
        <v>75000</v>
      </c>
      <c r="F40" s="22">
        <f>ROUND(((17/365)*36300000)+((73/365)*55000000)+((275/365)*75000000),0)/1000</f>
        <v>69197.534</v>
      </c>
      <c r="G40" s="10">
        <v>66803</v>
      </c>
      <c r="H40" s="22">
        <v>28500</v>
      </c>
      <c r="I40" s="22">
        <v>75000</v>
      </c>
      <c r="J40" s="22">
        <f>ROUND(((17/365)*36300000)+((73/365)*55000000)+((275/365)*75000000),0)/1000</f>
        <v>69197.534</v>
      </c>
      <c r="K40" s="10">
        <v>66803</v>
      </c>
    </row>
    <row r="41" spans="1:10" s="20" customFormat="1" ht="12.75">
      <c r="A41" s="20" t="s">
        <v>30</v>
      </c>
      <c r="C41" s="21"/>
      <c r="E41" s="22"/>
      <c r="F41" s="22"/>
      <c r="G41" s="22"/>
      <c r="H41" s="22"/>
      <c r="J41" s="22"/>
    </row>
    <row r="42" spans="3:10" s="20" customFormat="1" ht="12.75">
      <c r="C42" s="21"/>
      <c r="E42" s="22"/>
      <c r="F42" s="22"/>
      <c r="G42" s="22"/>
      <c r="H42" s="22"/>
      <c r="J42" s="22"/>
    </row>
    <row r="43" spans="3:10" s="20" customFormat="1" ht="12.75">
      <c r="C43" s="21"/>
      <c r="E43" s="22"/>
      <c r="F43" s="22"/>
      <c r="G43" s="22"/>
      <c r="H43" s="22"/>
      <c r="J43" s="22"/>
    </row>
    <row r="44" spans="1:11" ht="12.75">
      <c r="A44" s="147" t="s">
        <v>31</v>
      </c>
      <c r="B44" s="147"/>
      <c r="C44" s="147"/>
      <c r="D44" s="147"/>
      <c r="E44" s="147"/>
      <c r="F44" s="147"/>
      <c r="G44" s="147"/>
      <c r="H44" s="147"/>
      <c r="I44" s="147"/>
      <c r="J44" s="147"/>
      <c r="K44" s="147"/>
    </row>
    <row r="45" spans="1:11" ht="12.75">
      <c r="A45" s="147" t="s">
        <v>32</v>
      </c>
      <c r="B45" s="147"/>
      <c r="C45" s="147"/>
      <c r="D45" s="147"/>
      <c r="E45" s="147"/>
      <c r="F45" s="147"/>
      <c r="G45" s="147"/>
      <c r="H45" s="147"/>
      <c r="I45" s="147"/>
      <c r="J45" s="147"/>
      <c r="K45" s="147"/>
    </row>
  </sheetData>
  <mergeCells count="10">
    <mergeCell ref="A44:K44"/>
    <mergeCell ref="A45:K45"/>
    <mergeCell ref="A5:K5"/>
    <mergeCell ref="A6:K6"/>
    <mergeCell ref="E8:G8"/>
    <mergeCell ref="I8:K8"/>
    <mergeCell ref="A1:K1"/>
    <mergeCell ref="A2:K2"/>
    <mergeCell ref="A3:K3"/>
    <mergeCell ref="A4:K4"/>
  </mergeCells>
  <printOptions/>
  <pageMargins left="0.75" right="0.75" top="1" bottom="1" header="0.5" footer="0.5"/>
  <pageSetup horizontalDpi="600" verticalDpi="600" orientation="portrait" paperSize="9" scale="91" r:id="rId3"/>
  <legacyDrawing r:id="rId2"/>
</worksheet>
</file>

<file path=xl/worksheets/sheet2.xml><?xml version="1.0" encoding="utf-8"?>
<worksheet xmlns="http://schemas.openxmlformats.org/spreadsheetml/2006/main" xmlns:r="http://schemas.openxmlformats.org/officeDocument/2006/relationships">
  <dimension ref="A1:I47"/>
  <sheetViews>
    <sheetView view="pageBreakPreview" zoomScale="60" workbookViewId="0" topLeftCell="A17">
      <selection activeCell="C9" sqref="C9"/>
    </sheetView>
  </sheetViews>
  <sheetFormatPr defaultColWidth="9.140625" defaultRowHeight="12.75"/>
  <cols>
    <col min="1" max="2" width="3.28125" style="0" customWidth="1"/>
    <col min="3" max="3" width="43.57421875" style="0" customWidth="1"/>
    <col min="4" max="4" width="17.7109375" style="0" customWidth="1"/>
    <col min="5" max="5" width="2.00390625" style="0" customWidth="1"/>
    <col min="6" max="6" width="17.7109375" style="0" customWidth="1"/>
  </cols>
  <sheetData>
    <row r="1" spans="1:6" ht="19.5" customHeight="1">
      <c r="A1" s="144" t="str">
        <f>'Income Statements'!A1:K1</f>
        <v>PUC FOUNDER (MSC) BERHAD</v>
      </c>
      <c r="B1" s="144"/>
      <c r="C1" s="144"/>
      <c r="D1" s="144"/>
      <c r="E1" s="144"/>
      <c r="F1" s="144"/>
    </row>
    <row r="2" spans="1:6" ht="9.75" customHeight="1">
      <c r="A2" s="145" t="str">
        <f>'Income Statements'!A2:K2</f>
        <v>(Company No: 451734-A)</v>
      </c>
      <c r="B2" s="145"/>
      <c r="C2" s="145"/>
      <c r="D2" s="145"/>
      <c r="E2" s="145"/>
      <c r="F2" s="145"/>
    </row>
    <row r="3" spans="1:6" ht="9.75" customHeight="1">
      <c r="A3" s="145" t="str">
        <f>'Income Statements'!A3:K3</f>
        <v>(Incorporated in Malaysia)</v>
      </c>
      <c r="B3" s="145"/>
      <c r="C3" s="145"/>
      <c r="D3" s="145"/>
      <c r="E3" s="145"/>
      <c r="F3" s="145"/>
    </row>
    <row r="4" spans="1:6" ht="19.5" customHeight="1">
      <c r="A4" s="146" t="str">
        <f>'Income Statements'!A4:K4</f>
        <v>Quarterly report on consolidated results for the 4th quarter ended 31.12.03</v>
      </c>
      <c r="B4" s="146"/>
      <c r="C4" s="146"/>
      <c r="D4" s="146"/>
      <c r="E4" s="146"/>
      <c r="F4" s="146"/>
    </row>
    <row r="5" spans="1:6" ht="19.5" customHeight="1" thickBot="1">
      <c r="A5" s="151" t="s">
        <v>33</v>
      </c>
      <c r="B5" s="151"/>
      <c r="C5" s="151"/>
      <c r="D5" s="151"/>
      <c r="E5" s="151"/>
      <c r="F5" s="151"/>
    </row>
    <row r="6" spans="1:6" ht="20.25" customHeight="1">
      <c r="A6" s="149" t="s">
        <v>5</v>
      </c>
      <c r="B6" s="149"/>
      <c r="C6" s="149"/>
      <c r="D6" s="149"/>
      <c r="E6" s="149"/>
      <c r="F6" s="149"/>
    </row>
    <row r="7" spans="1:6" ht="15.75" customHeight="1">
      <c r="A7" s="25"/>
      <c r="B7" s="25"/>
      <c r="C7" s="25"/>
      <c r="D7" s="25"/>
      <c r="E7" s="25"/>
      <c r="F7" s="25"/>
    </row>
    <row r="8" spans="1:6" ht="35.25" customHeight="1">
      <c r="A8" s="5"/>
      <c r="B8" s="6"/>
      <c r="C8" s="6"/>
      <c r="D8" s="8" t="s">
        <v>34</v>
      </c>
      <c r="E8" s="8"/>
      <c r="F8" s="8" t="s">
        <v>35</v>
      </c>
    </row>
    <row r="9" spans="1:6" ht="15" customHeight="1">
      <c r="A9" s="5"/>
      <c r="B9" s="6"/>
      <c r="C9" s="6"/>
      <c r="D9" s="9" t="s">
        <v>12</v>
      </c>
      <c r="E9" s="9"/>
      <c r="F9" s="9" t="s">
        <v>13</v>
      </c>
    </row>
    <row r="10" spans="1:6" ht="15" customHeight="1">
      <c r="A10" s="5"/>
      <c r="B10" s="6"/>
      <c r="C10" s="6"/>
      <c r="D10" s="7" t="s">
        <v>14</v>
      </c>
      <c r="E10" s="7"/>
      <c r="F10" s="7" t="s">
        <v>14</v>
      </c>
    </row>
    <row r="11" spans="1:6" ht="15" customHeight="1">
      <c r="A11" s="5" t="s">
        <v>36</v>
      </c>
      <c r="B11" s="6" t="s">
        <v>37</v>
      </c>
      <c r="C11" s="6"/>
      <c r="D11" s="26">
        <v>2775</v>
      </c>
      <c r="E11" s="27"/>
      <c r="F11" s="26">
        <v>1147</v>
      </c>
    </row>
    <row r="12" spans="1:6" ht="15" customHeight="1">
      <c r="A12" s="5" t="s">
        <v>36</v>
      </c>
      <c r="B12" s="6" t="s">
        <v>38</v>
      </c>
      <c r="C12" s="6"/>
      <c r="D12" s="26">
        <v>0</v>
      </c>
      <c r="E12" s="27"/>
      <c r="F12" s="26">
        <v>0</v>
      </c>
    </row>
    <row r="13" spans="1:6" ht="15" customHeight="1">
      <c r="A13" s="5" t="s">
        <v>36</v>
      </c>
      <c r="B13" s="6" t="s">
        <v>39</v>
      </c>
      <c r="C13" s="6"/>
      <c r="D13" s="26">
        <v>3512</v>
      </c>
      <c r="E13" s="27"/>
      <c r="F13" s="26">
        <v>2843</v>
      </c>
    </row>
    <row r="14" spans="1:6" ht="15" customHeight="1">
      <c r="A14" s="5"/>
      <c r="B14" s="6"/>
      <c r="C14" s="6"/>
      <c r="D14" s="26"/>
      <c r="E14" s="27"/>
      <c r="F14" s="27"/>
    </row>
    <row r="15" spans="1:6" ht="15" customHeight="1">
      <c r="A15" s="5" t="s">
        <v>36</v>
      </c>
      <c r="B15" s="6" t="s">
        <v>40</v>
      </c>
      <c r="C15" s="6"/>
      <c r="D15" s="26"/>
      <c r="E15" s="27"/>
      <c r="F15" s="27"/>
    </row>
    <row r="16" spans="1:6" ht="15" customHeight="1">
      <c r="A16" s="5"/>
      <c r="B16" s="6"/>
      <c r="C16" s="28" t="s">
        <v>41</v>
      </c>
      <c r="D16" s="29">
        <v>1885</v>
      </c>
      <c r="E16" s="27"/>
      <c r="F16" s="29">
        <v>1074</v>
      </c>
    </row>
    <row r="17" spans="1:6" ht="15" customHeight="1">
      <c r="A17" s="5"/>
      <c r="B17" s="6"/>
      <c r="C17" s="28" t="s">
        <v>42</v>
      </c>
      <c r="D17" s="30">
        <v>3453</v>
      </c>
      <c r="E17" s="27"/>
      <c r="F17" s="30">
        <v>3936</v>
      </c>
    </row>
    <row r="18" spans="1:6" ht="15" customHeight="1">
      <c r="A18" s="5"/>
      <c r="B18" s="6"/>
      <c r="C18" s="28" t="s">
        <v>43</v>
      </c>
      <c r="D18" s="30">
        <v>284</v>
      </c>
      <c r="E18" s="27"/>
      <c r="F18" s="30">
        <v>266</v>
      </c>
    </row>
    <row r="19" spans="1:6" ht="15" customHeight="1">
      <c r="A19" s="5"/>
      <c r="B19" s="6"/>
      <c r="C19" s="28" t="s">
        <v>44</v>
      </c>
      <c r="D19" s="30">
        <v>3351</v>
      </c>
      <c r="E19" s="27"/>
      <c r="F19" s="30">
        <v>6484</v>
      </c>
    </row>
    <row r="20" spans="1:6" ht="15" customHeight="1">
      <c r="A20" s="5"/>
      <c r="B20" s="6"/>
      <c r="C20" s="28" t="s">
        <v>45</v>
      </c>
      <c r="D20" s="31">
        <v>791</v>
      </c>
      <c r="E20" s="27"/>
      <c r="F20" s="31">
        <v>316</v>
      </c>
    </row>
    <row r="21" spans="1:6" ht="15" customHeight="1">
      <c r="A21" s="5"/>
      <c r="B21" s="6"/>
      <c r="C21" s="28"/>
      <c r="D21" s="32">
        <f>+SUM(D16:D20)</f>
        <v>9764</v>
      </c>
      <c r="E21" s="27"/>
      <c r="F21" s="32">
        <f>+SUM(F16:F20)</f>
        <v>12076</v>
      </c>
    </row>
    <row r="22" spans="1:6" ht="15" customHeight="1">
      <c r="A22" s="5" t="s">
        <v>36</v>
      </c>
      <c r="B22" s="6" t="s">
        <v>46</v>
      </c>
      <c r="C22" s="6"/>
      <c r="D22" s="26"/>
      <c r="E22" s="27"/>
      <c r="F22" s="27"/>
    </row>
    <row r="23" spans="1:6" ht="15" customHeight="1">
      <c r="A23" s="5"/>
      <c r="B23" s="6"/>
      <c r="C23" s="28" t="s">
        <v>47</v>
      </c>
      <c r="D23" s="29">
        <v>159</v>
      </c>
      <c r="E23" s="27"/>
      <c r="F23" s="29">
        <v>68</v>
      </c>
    </row>
    <row r="24" spans="1:6" ht="15" customHeight="1">
      <c r="A24" s="5"/>
      <c r="B24" s="6"/>
      <c r="C24" s="28" t="s">
        <v>48</v>
      </c>
      <c r="D24" s="30">
        <v>1064</v>
      </c>
      <c r="E24" s="27"/>
      <c r="F24" s="30">
        <v>935</v>
      </c>
    </row>
    <row r="25" spans="1:6" ht="15" customHeight="1">
      <c r="A25" s="5"/>
      <c r="B25" s="6"/>
      <c r="C25" s="28" t="s">
        <v>49</v>
      </c>
      <c r="D25" s="30">
        <v>213</v>
      </c>
      <c r="E25" s="27"/>
      <c r="F25" s="30">
        <v>227</v>
      </c>
    </row>
    <row r="26" spans="1:6" ht="15" customHeight="1">
      <c r="A26" s="5"/>
      <c r="B26" s="6"/>
      <c r="C26" s="28" t="s">
        <v>36</v>
      </c>
      <c r="D26" s="32">
        <f>+SUM(D23:D25)</f>
        <v>1436</v>
      </c>
      <c r="E26" s="27"/>
      <c r="F26" s="32">
        <f>+SUM(F23:F25)</f>
        <v>1230</v>
      </c>
    </row>
    <row r="27" spans="1:6" ht="15" customHeight="1">
      <c r="A27" s="5"/>
      <c r="B27" s="6"/>
      <c r="C27" s="28"/>
      <c r="D27" s="26"/>
      <c r="E27" s="27"/>
      <c r="F27" s="27"/>
    </row>
    <row r="28" spans="1:6" ht="15" customHeight="1">
      <c r="A28" s="5" t="s">
        <v>36</v>
      </c>
      <c r="B28" s="6" t="s">
        <v>50</v>
      </c>
      <c r="C28" s="6"/>
      <c r="D28" s="26">
        <f>+D21-D26</f>
        <v>8328</v>
      </c>
      <c r="E28" s="27"/>
      <c r="F28" s="26">
        <f>+F21-F26</f>
        <v>10846</v>
      </c>
    </row>
    <row r="29" spans="1:6" ht="15" customHeight="1">
      <c r="A29" s="5"/>
      <c r="B29" s="6"/>
      <c r="C29" s="6"/>
      <c r="D29" s="26"/>
      <c r="E29" s="27"/>
      <c r="F29" s="27"/>
    </row>
    <row r="30" spans="1:6" ht="15" customHeight="1" thickBot="1">
      <c r="A30" s="5"/>
      <c r="B30" s="6"/>
      <c r="C30" s="6"/>
      <c r="D30" s="33">
        <f>SUM(D11:D13)+D28</f>
        <v>14615</v>
      </c>
      <c r="E30" s="27"/>
      <c r="F30" s="33">
        <f>SUM(F11:F13)+F28</f>
        <v>14836</v>
      </c>
    </row>
    <row r="31" spans="1:6" ht="15" customHeight="1" thickTop="1">
      <c r="A31" s="5"/>
      <c r="B31" s="6"/>
      <c r="C31" s="6"/>
      <c r="D31" s="26"/>
      <c r="E31" s="27"/>
      <c r="F31" s="27"/>
    </row>
    <row r="32" spans="1:6" ht="15" customHeight="1">
      <c r="A32" s="5" t="s">
        <v>36</v>
      </c>
      <c r="B32" s="6" t="s">
        <v>51</v>
      </c>
      <c r="C32" s="6"/>
      <c r="D32" s="26"/>
      <c r="E32" s="27"/>
      <c r="F32" s="27"/>
    </row>
    <row r="33" spans="1:6" ht="15" customHeight="1">
      <c r="A33" s="5"/>
      <c r="B33" s="34" t="s">
        <v>52</v>
      </c>
      <c r="D33" s="26">
        <v>7500</v>
      </c>
      <c r="E33" s="27"/>
      <c r="F33" s="26">
        <v>7500</v>
      </c>
    </row>
    <row r="34" spans="1:6" ht="15" customHeight="1">
      <c r="A34" s="5"/>
      <c r="B34" s="35" t="s">
        <v>53</v>
      </c>
      <c r="C34" s="6"/>
      <c r="D34" s="26"/>
      <c r="E34" s="27"/>
      <c r="F34" s="27" t="s">
        <v>36</v>
      </c>
    </row>
    <row r="35" spans="1:6" ht="15" customHeight="1">
      <c r="A35" s="5"/>
      <c r="B35" s="6"/>
      <c r="C35" s="28" t="s">
        <v>54</v>
      </c>
      <c r="D35" s="26">
        <v>5552</v>
      </c>
      <c r="E35" s="27"/>
      <c r="F35" s="26">
        <v>5552</v>
      </c>
    </row>
    <row r="36" spans="1:6" ht="15" customHeight="1">
      <c r="A36" s="5"/>
      <c r="B36" s="6"/>
      <c r="C36" s="28" t="s">
        <v>55</v>
      </c>
      <c r="D36" s="36">
        <f>6013-D35</f>
        <v>461</v>
      </c>
      <c r="E36" s="27"/>
      <c r="F36" s="36">
        <v>1530</v>
      </c>
    </row>
    <row r="37" spans="1:6" ht="15" customHeight="1">
      <c r="A37" s="5"/>
      <c r="B37" s="6"/>
      <c r="C37" s="28"/>
      <c r="D37" s="26">
        <f>SUM(D33:D36)</f>
        <v>13513</v>
      </c>
      <c r="E37" s="27"/>
      <c r="F37" s="26">
        <f>SUM(F33:F36)</f>
        <v>14582</v>
      </c>
    </row>
    <row r="38" spans="1:6" ht="15" customHeight="1">
      <c r="A38" s="5" t="s">
        <v>36</v>
      </c>
      <c r="B38" s="6" t="s">
        <v>56</v>
      </c>
      <c r="C38" s="6"/>
      <c r="D38" s="26">
        <v>0</v>
      </c>
      <c r="E38" s="27"/>
      <c r="F38" s="27">
        <v>0</v>
      </c>
    </row>
    <row r="39" spans="1:6" ht="15" customHeight="1">
      <c r="A39" s="5" t="s">
        <v>36</v>
      </c>
      <c r="B39" s="6" t="s">
        <v>57</v>
      </c>
      <c r="C39" s="6"/>
      <c r="D39" s="26">
        <f>160+916</f>
        <v>1076</v>
      </c>
      <c r="E39" s="27"/>
      <c r="F39" s="26">
        <v>228</v>
      </c>
    </row>
    <row r="40" spans="1:6" ht="15" customHeight="1">
      <c r="A40" s="5" t="s">
        <v>36</v>
      </c>
      <c r="B40" s="6" t="s">
        <v>58</v>
      </c>
      <c r="C40" s="6"/>
      <c r="D40" s="26">
        <v>26</v>
      </c>
      <c r="E40" s="27"/>
      <c r="F40" s="26">
        <v>26</v>
      </c>
    </row>
    <row r="41" spans="1:6" ht="15" customHeight="1" thickBot="1">
      <c r="A41" s="5"/>
      <c r="B41" s="6"/>
      <c r="C41" s="6"/>
      <c r="D41" s="33">
        <f>D37+D38+D39+D40</f>
        <v>14615</v>
      </c>
      <c r="E41" s="27"/>
      <c r="F41" s="33">
        <f>F37+F38+F39+F40</f>
        <v>14836</v>
      </c>
    </row>
    <row r="42" spans="1:6" ht="15" customHeight="1" thickTop="1">
      <c r="A42" s="5"/>
      <c r="B42" s="6"/>
      <c r="C42" s="6"/>
      <c r="D42" s="37">
        <f>+D30-D41</f>
        <v>0</v>
      </c>
      <c r="E42" s="37"/>
      <c r="F42" s="37">
        <f>+F30-F41</f>
        <v>0</v>
      </c>
    </row>
    <row r="43" spans="1:6" ht="15" customHeight="1" thickBot="1">
      <c r="A43" s="5"/>
      <c r="B43" s="6" t="s">
        <v>59</v>
      </c>
      <c r="C43" s="6"/>
      <c r="D43" s="38">
        <f>(D37-D13)/D33/10*100</f>
        <v>13.334666666666667</v>
      </c>
      <c r="E43" s="39"/>
      <c r="F43" s="38">
        <f>(F37-F13)/F33/10*100</f>
        <v>15.652</v>
      </c>
    </row>
    <row r="44" spans="4:5" ht="13.5" thickTop="1">
      <c r="D44" s="40" t="s">
        <v>36</v>
      </c>
      <c r="E44" s="41"/>
    </row>
    <row r="45" spans="2:5" ht="12.75">
      <c r="B45" s="42"/>
      <c r="E45" s="14"/>
    </row>
    <row r="46" spans="1:9" ht="12.75">
      <c r="A46" s="147" t="s">
        <v>60</v>
      </c>
      <c r="B46" s="147"/>
      <c r="C46" s="147"/>
      <c r="D46" s="147"/>
      <c r="E46" s="147"/>
      <c r="F46" s="147"/>
      <c r="G46" s="23"/>
      <c r="H46" s="23"/>
      <c r="I46" s="23"/>
    </row>
    <row r="47" spans="1:9" ht="12.75">
      <c r="A47" s="147" t="s">
        <v>32</v>
      </c>
      <c r="B47" s="147"/>
      <c r="C47" s="147"/>
      <c r="D47" s="147"/>
      <c r="E47" s="147"/>
      <c r="F47" s="147"/>
      <c r="G47" s="23"/>
      <c r="H47" s="23"/>
      <c r="I47" s="23"/>
    </row>
  </sheetData>
  <mergeCells count="8">
    <mergeCell ref="A5:F5"/>
    <mergeCell ref="A6:F6"/>
    <mergeCell ref="A46:F46"/>
    <mergeCell ref="A47:F47"/>
    <mergeCell ref="A1:F1"/>
    <mergeCell ref="A2:F2"/>
    <mergeCell ref="A3:F3"/>
    <mergeCell ref="A4:F4"/>
  </mergeCells>
  <printOptions/>
  <pageMargins left="0.75" right="0.75" top="1" bottom="1" header="0.5" footer="0.5"/>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K40"/>
  <sheetViews>
    <sheetView view="pageBreakPreview" zoomScale="60" workbookViewId="0" topLeftCell="A1">
      <selection activeCell="K42" sqref="K42"/>
    </sheetView>
  </sheetViews>
  <sheetFormatPr defaultColWidth="9.140625" defaultRowHeight="12.75"/>
  <cols>
    <col min="1" max="3" width="3.28125" style="0" customWidth="1"/>
    <col min="4" max="4" width="19.140625" style="0" customWidth="1"/>
    <col min="5" max="5" width="13.57421875" style="0" customWidth="1"/>
    <col min="6" max="6" width="1.57421875" style="0" customWidth="1"/>
    <col min="7" max="7" width="13.57421875" style="0" customWidth="1"/>
    <col min="8" max="8" width="1.57421875" style="0" customWidth="1"/>
    <col min="9" max="9" width="13.57421875" style="0" customWidth="1"/>
    <col min="10" max="10" width="1.57421875" style="0" customWidth="1"/>
    <col min="11" max="11" width="13.57421875" style="0" customWidth="1"/>
  </cols>
  <sheetData>
    <row r="1" spans="1:11" ht="19.5" customHeight="1">
      <c r="A1" s="144" t="str">
        <f>'Income Statements'!A1:K1</f>
        <v>PUC FOUNDER (MSC) BERHAD</v>
      </c>
      <c r="B1" s="144"/>
      <c r="C1" s="144"/>
      <c r="D1" s="144"/>
      <c r="E1" s="144"/>
      <c r="F1" s="144"/>
      <c r="G1" s="144"/>
      <c r="H1" s="144"/>
      <c r="I1" s="144"/>
      <c r="J1" s="144"/>
      <c r="K1" s="144"/>
    </row>
    <row r="2" spans="1:11" ht="9.75" customHeight="1">
      <c r="A2" s="145" t="str">
        <f>'Income Statements'!A2:K2</f>
        <v>(Company No: 451734-A)</v>
      </c>
      <c r="B2" s="145"/>
      <c r="C2" s="145"/>
      <c r="D2" s="145"/>
      <c r="E2" s="145"/>
      <c r="F2" s="145"/>
      <c r="G2" s="145"/>
      <c r="H2" s="145"/>
      <c r="I2" s="145"/>
      <c r="J2" s="145"/>
      <c r="K2" s="145"/>
    </row>
    <row r="3" spans="1:11" ht="9.75" customHeight="1">
      <c r="A3" s="145" t="str">
        <f>'Income Statements'!A3:K3</f>
        <v>(Incorporated in Malaysia)</v>
      </c>
      <c r="B3" s="145"/>
      <c r="C3" s="145"/>
      <c r="D3" s="145"/>
      <c r="E3" s="145"/>
      <c r="F3" s="145"/>
      <c r="G3" s="145"/>
      <c r="H3" s="145"/>
      <c r="I3" s="145"/>
      <c r="J3" s="145"/>
      <c r="K3" s="145"/>
    </row>
    <row r="4" spans="1:11" ht="19.5" customHeight="1">
      <c r="A4" s="146" t="str">
        <f>'Income Statements'!A4:K4</f>
        <v>Quarterly report on consolidated results for the 4th quarter ended 31.12.03</v>
      </c>
      <c r="B4" s="146"/>
      <c r="C4" s="146"/>
      <c r="D4" s="146"/>
      <c r="E4" s="146"/>
      <c r="F4" s="146"/>
      <c r="G4" s="146"/>
      <c r="H4" s="146"/>
      <c r="I4" s="146"/>
      <c r="J4" s="146"/>
      <c r="K4" s="146"/>
    </row>
    <row r="5" spans="1:11" ht="19.5" customHeight="1" thickBot="1">
      <c r="A5" s="148" t="s">
        <v>61</v>
      </c>
      <c r="B5" s="148"/>
      <c r="C5" s="148"/>
      <c r="D5" s="148"/>
      <c r="E5" s="148"/>
      <c r="F5" s="148"/>
      <c r="G5" s="148"/>
      <c r="H5" s="148"/>
      <c r="I5" s="148"/>
      <c r="J5" s="148"/>
      <c r="K5" s="148"/>
    </row>
    <row r="6" spans="1:11" ht="20.25" customHeight="1">
      <c r="A6" s="149" t="s">
        <v>5</v>
      </c>
      <c r="B6" s="149"/>
      <c r="C6" s="149"/>
      <c r="D6" s="149"/>
      <c r="E6" s="149"/>
      <c r="F6" s="149"/>
      <c r="G6" s="149"/>
      <c r="H6" s="149"/>
      <c r="I6" s="149"/>
      <c r="J6" s="149"/>
      <c r="K6" s="149"/>
    </row>
    <row r="7" spans="1:11" ht="9.75" customHeight="1">
      <c r="A7" s="4"/>
      <c r="B7" s="4"/>
      <c r="C7" s="4"/>
      <c r="D7" s="4"/>
      <c r="E7" s="4"/>
      <c r="F7" s="4"/>
      <c r="G7" s="4"/>
      <c r="H7" s="4"/>
      <c r="I7" s="4"/>
      <c r="J7" s="4"/>
      <c r="K7" s="4"/>
    </row>
    <row r="8" spans="1:11" ht="48" customHeight="1">
      <c r="A8" s="5"/>
      <c r="B8" s="5"/>
      <c r="C8" s="6"/>
      <c r="D8" s="6"/>
      <c r="E8" s="8" t="s">
        <v>62</v>
      </c>
      <c r="F8" s="8"/>
      <c r="G8" s="8" t="s">
        <v>63</v>
      </c>
      <c r="H8" s="8"/>
      <c r="I8" s="8" t="s">
        <v>64</v>
      </c>
      <c r="J8" s="8"/>
      <c r="K8" s="8" t="s">
        <v>65</v>
      </c>
    </row>
    <row r="9" spans="1:11" ht="15" customHeight="1">
      <c r="A9" s="5"/>
      <c r="B9" s="5"/>
      <c r="C9" s="6"/>
      <c r="D9" s="6"/>
      <c r="E9" s="7" t="s">
        <v>14</v>
      </c>
      <c r="F9" s="7"/>
      <c r="G9" s="7" t="s">
        <v>14</v>
      </c>
      <c r="H9" s="7"/>
      <c r="I9" s="7" t="s">
        <v>14</v>
      </c>
      <c r="J9" s="7"/>
      <c r="K9" s="7" t="s">
        <v>14</v>
      </c>
    </row>
    <row r="11" ht="12.75">
      <c r="A11" s="43" t="s">
        <v>66</v>
      </c>
    </row>
    <row r="13" spans="1:11" ht="12.75">
      <c r="A13" t="s">
        <v>67</v>
      </c>
      <c r="E13" s="10">
        <v>7500</v>
      </c>
      <c r="G13" s="10">
        <v>5552</v>
      </c>
      <c r="I13" s="10">
        <v>1530</v>
      </c>
      <c r="K13" s="10">
        <f>+SUM(E13:I13)</f>
        <v>14582</v>
      </c>
    </row>
    <row r="14" spans="5:11" ht="12.75">
      <c r="E14" s="10"/>
      <c r="G14" s="10"/>
      <c r="I14" s="10"/>
      <c r="K14" s="10"/>
    </row>
    <row r="15" spans="1:11" ht="12.75">
      <c r="A15" t="s">
        <v>68</v>
      </c>
      <c r="E15" s="10">
        <v>0</v>
      </c>
      <c r="G15" s="10">
        <v>0</v>
      </c>
      <c r="I15" s="10">
        <f>'Income Statements'!I32</f>
        <v>-694</v>
      </c>
      <c r="K15" s="10">
        <f>+SUM(E15:I15)</f>
        <v>-694</v>
      </c>
    </row>
    <row r="16" spans="5:11" ht="12.75">
      <c r="E16" s="10"/>
      <c r="G16" s="10"/>
      <c r="I16" s="10"/>
      <c r="K16" s="10"/>
    </row>
    <row r="17" spans="1:11" ht="12.75">
      <c r="A17" t="s">
        <v>69</v>
      </c>
      <c r="E17" s="10">
        <v>0</v>
      </c>
      <c r="G17" s="10">
        <v>0</v>
      </c>
      <c r="I17" s="10">
        <v>-375</v>
      </c>
      <c r="K17" s="10">
        <f>+SUM(E17:I17)</f>
        <v>-375</v>
      </c>
    </row>
    <row r="18" spans="5:11" ht="12.75">
      <c r="E18" s="13"/>
      <c r="G18" s="13"/>
      <c r="H18" s="14"/>
      <c r="I18" s="13"/>
      <c r="K18" s="13"/>
    </row>
    <row r="19" spans="5:11" ht="12.75">
      <c r="E19" s="10"/>
      <c r="G19" s="10"/>
      <c r="H19" s="14"/>
      <c r="I19" s="10"/>
      <c r="K19" s="10"/>
    </row>
    <row r="20" spans="1:11" ht="13.5" thickBot="1">
      <c r="A20" t="s">
        <v>70</v>
      </c>
      <c r="E20" s="15">
        <f>+SUM(E13:E18)</f>
        <v>7500</v>
      </c>
      <c r="G20" s="15">
        <f>+SUM(G13:G18)</f>
        <v>5552</v>
      </c>
      <c r="H20" s="14"/>
      <c r="I20" s="15">
        <f>+SUM(I13:I18)</f>
        <v>461</v>
      </c>
      <c r="J20" s="15"/>
      <c r="K20" s="15">
        <f>+SUM(K13:K18)</f>
        <v>13513</v>
      </c>
    </row>
    <row r="21" spans="5:11" ht="13.5" thickTop="1">
      <c r="E21" s="10"/>
      <c r="G21" s="10"/>
      <c r="H21" s="14"/>
      <c r="I21" s="10"/>
      <c r="K21" s="10"/>
    </row>
    <row r="23" ht="12.75">
      <c r="A23" s="43" t="s">
        <v>71</v>
      </c>
    </row>
    <row r="25" spans="1:11" ht="12.75">
      <c r="A25" t="s">
        <v>72</v>
      </c>
      <c r="E25" s="10">
        <v>3630</v>
      </c>
      <c r="G25" s="10">
        <v>0</v>
      </c>
      <c r="I25" s="10">
        <v>1016</v>
      </c>
      <c r="K25" s="10">
        <f>+SUM(E25:I25)</f>
        <v>4646</v>
      </c>
    </row>
    <row r="26" spans="5:11" ht="12.75">
      <c r="E26" s="10"/>
      <c r="G26" s="10"/>
      <c r="I26" s="10"/>
      <c r="K26" s="10"/>
    </row>
    <row r="27" spans="1:11" ht="12.75">
      <c r="A27" t="s">
        <v>73</v>
      </c>
      <c r="E27" s="10"/>
      <c r="G27" s="10"/>
      <c r="I27" s="10"/>
      <c r="K27" s="10"/>
    </row>
    <row r="28" spans="1:11" ht="12.75">
      <c r="A28" s="44" t="s">
        <v>74</v>
      </c>
      <c r="E28" s="10">
        <v>1870</v>
      </c>
      <c r="G28" s="10"/>
      <c r="I28" s="10"/>
      <c r="K28" s="10">
        <f>+SUM(E28:I28)</f>
        <v>1870</v>
      </c>
    </row>
    <row r="29" spans="1:11" ht="12.75">
      <c r="A29" s="44" t="s">
        <v>75</v>
      </c>
      <c r="E29" s="10">
        <v>2000</v>
      </c>
      <c r="G29" s="10">
        <v>6400</v>
      </c>
      <c r="I29" s="10"/>
      <c r="K29" s="10">
        <f>+SUM(E29:I29)</f>
        <v>8400</v>
      </c>
    </row>
    <row r="30" spans="1:11" ht="12.75">
      <c r="A30" t="s">
        <v>76</v>
      </c>
      <c r="E30" s="10"/>
      <c r="G30" s="10">
        <v>-848</v>
      </c>
      <c r="I30" s="10"/>
      <c r="K30" s="10">
        <f>+SUM(E30:I30)</f>
        <v>-848</v>
      </c>
    </row>
    <row r="31" spans="1:11" ht="12.75">
      <c r="A31" s="44"/>
      <c r="E31" s="10"/>
      <c r="G31" s="10"/>
      <c r="I31" s="10"/>
      <c r="K31" s="10"/>
    </row>
    <row r="32" spans="1:11" ht="12.75">
      <c r="A32" t="s">
        <v>77</v>
      </c>
      <c r="E32" s="10">
        <v>0</v>
      </c>
      <c r="G32" s="10">
        <v>0</v>
      </c>
      <c r="I32" s="10">
        <v>514</v>
      </c>
      <c r="K32" s="10">
        <f>+SUM(E32:I32)</f>
        <v>514</v>
      </c>
    </row>
    <row r="33" spans="5:11" ht="12.75">
      <c r="E33" s="13"/>
      <c r="G33" s="13"/>
      <c r="H33" s="14"/>
      <c r="I33" s="13"/>
      <c r="K33" s="13"/>
    </row>
    <row r="34" spans="5:11" ht="12.75">
      <c r="E34" s="10"/>
      <c r="G34" s="10"/>
      <c r="H34" s="14"/>
      <c r="I34" s="10"/>
      <c r="K34" s="10"/>
    </row>
    <row r="35" spans="1:11" ht="13.5" thickBot="1">
      <c r="A35" t="s">
        <v>67</v>
      </c>
      <c r="E35" s="15">
        <f>+SUM(E25:E32)</f>
        <v>7500</v>
      </c>
      <c r="G35" s="15">
        <f>+SUM(G25:G32)</f>
        <v>5552</v>
      </c>
      <c r="H35" s="14"/>
      <c r="I35" s="15">
        <f>+SUM(I25:I32)</f>
        <v>1530</v>
      </c>
      <c r="K35" s="15">
        <f>+SUM(K25:K32)</f>
        <v>14582</v>
      </c>
    </row>
    <row r="36" ht="13.5" thickTop="1"/>
    <row r="39" spans="1:11" ht="12.75">
      <c r="A39" s="147" t="s">
        <v>78</v>
      </c>
      <c r="B39" s="147"/>
      <c r="C39" s="147"/>
      <c r="D39" s="147"/>
      <c r="E39" s="147"/>
      <c r="F39" s="147"/>
      <c r="G39" s="147"/>
      <c r="H39" s="147"/>
      <c r="I39" s="147"/>
      <c r="J39" s="147"/>
      <c r="K39" s="147"/>
    </row>
    <row r="40" spans="1:11" ht="12.75">
      <c r="A40" s="147" t="s">
        <v>32</v>
      </c>
      <c r="B40" s="147"/>
      <c r="C40" s="147"/>
      <c r="D40" s="147"/>
      <c r="E40" s="147"/>
      <c r="F40" s="147"/>
      <c r="G40" s="147"/>
      <c r="H40" s="147"/>
      <c r="I40" s="147"/>
      <c r="J40" s="147"/>
      <c r="K40" s="147"/>
    </row>
  </sheetData>
  <mergeCells count="8">
    <mergeCell ref="A5:K5"/>
    <mergeCell ref="A6:K6"/>
    <mergeCell ref="A39:K39"/>
    <mergeCell ref="A40:K40"/>
    <mergeCell ref="A1:K1"/>
    <mergeCell ref="A2:K2"/>
    <mergeCell ref="A3:K3"/>
    <mergeCell ref="A4:K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61"/>
  <sheetViews>
    <sheetView view="pageBreakPreview" zoomScale="60" workbookViewId="0" topLeftCell="A33">
      <selection activeCell="A3" sqref="A3:F3"/>
    </sheetView>
  </sheetViews>
  <sheetFormatPr defaultColWidth="9.140625" defaultRowHeight="12.75"/>
  <cols>
    <col min="1" max="2" width="3.28125" style="0" customWidth="1"/>
    <col min="3" max="3" width="43.57421875" style="0" customWidth="1"/>
    <col min="4" max="4" width="7.28125" style="0" customWidth="1"/>
    <col min="5" max="5" width="11.7109375" style="76" customWidth="1"/>
    <col min="6" max="6" width="17.7109375" style="77" customWidth="1"/>
    <col min="7" max="7" width="1.421875" style="78" customWidth="1"/>
    <col min="8" max="8" width="17.7109375" style="77" customWidth="1"/>
    <col min="9" max="9" width="5.57421875" style="19" customWidth="1"/>
    <col min="10" max="10" width="9.140625" style="19" customWidth="1"/>
  </cols>
  <sheetData>
    <row r="1" spans="1:8" ht="19.5" customHeight="1">
      <c r="A1" s="144" t="s">
        <v>0</v>
      </c>
      <c r="B1" s="144"/>
      <c r="C1" s="144"/>
      <c r="D1" s="144"/>
      <c r="E1" s="144"/>
      <c r="F1" s="144"/>
      <c r="G1" s="45"/>
      <c r="H1" s="1"/>
    </row>
    <row r="2" spans="1:8" ht="9.75" customHeight="1">
      <c r="A2" s="145" t="s">
        <v>79</v>
      </c>
      <c r="B2" s="145"/>
      <c r="C2" s="145"/>
      <c r="D2" s="145"/>
      <c r="E2" s="145"/>
      <c r="F2" s="145"/>
      <c r="G2" s="46"/>
      <c r="H2" s="2"/>
    </row>
    <row r="3" spans="1:8" ht="9.75" customHeight="1">
      <c r="A3" s="145" t="s">
        <v>2</v>
      </c>
      <c r="B3" s="145"/>
      <c r="C3" s="145"/>
      <c r="D3" s="145"/>
      <c r="E3" s="145"/>
      <c r="F3" s="145"/>
      <c r="G3" s="46"/>
      <c r="H3" s="2"/>
    </row>
    <row r="4" spans="1:8" ht="19.5" customHeight="1">
      <c r="A4" s="146" t="str">
        <f>'Income Statements'!A4:K4</f>
        <v>Quarterly report on consolidated results for the 4th quarter ended 31.12.03</v>
      </c>
      <c r="B4" s="146"/>
      <c r="C4" s="146"/>
      <c r="D4" s="146"/>
      <c r="E4" s="146"/>
      <c r="F4" s="146"/>
      <c r="G4" s="47"/>
      <c r="H4" s="3"/>
    </row>
    <row r="5" spans="1:8" ht="19.5" customHeight="1" thickBot="1">
      <c r="A5" s="151" t="s">
        <v>80</v>
      </c>
      <c r="B5" s="151"/>
      <c r="C5" s="151"/>
      <c r="D5" s="151"/>
      <c r="E5" s="151"/>
      <c r="F5" s="151"/>
      <c r="G5" s="48"/>
      <c r="H5" s="24"/>
    </row>
    <row r="6" spans="1:8" ht="20.25" customHeight="1">
      <c r="A6" s="149" t="s">
        <v>5</v>
      </c>
      <c r="B6" s="149"/>
      <c r="C6" s="149"/>
      <c r="D6" s="149"/>
      <c r="E6" s="149"/>
      <c r="F6" s="149"/>
      <c r="G6" s="4"/>
      <c r="H6" s="4"/>
    </row>
    <row r="7" spans="1:8" ht="7.5" customHeight="1">
      <c r="A7" s="4"/>
      <c r="B7" s="4"/>
      <c r="C7" s="4"/>
      <c r="D7" s="4"/>
      <c r="E7" s="49"/>
      <c r="F7" s="50"/>
      <c r="G7" s="50"/>
      <c r="H7" s="50"/>
    </row>
    <row r="8" spans="1:8" ht="35.25" customHeight="1">
      <c r="A8" s="5"/>
      <c r="B8" s="6"/>
      <c r="C8" s="6"/>
      <c r="D8" s="8"/>
      <c r="E8" s="51"/>
      <c r="F8" s="52" t="s">
        <v>81</v>
      </c>
      <c r="G8" s="52"/>
      <c r="H8" s="52" t="s">
        <v>82</v>
      </c>
    </row>
    <row r="9" spans="1:8" ht="15" customHeight="1">
      <c r="A9" s="5"/>
      <c r="B9" s="6"/>
      <c r="C9" s="6"/>
      <c r="D9" s="7"/>
      <c r="E9" s="53"/>
      <c r="F9" s="54" t="s">
        <v>14</v>
      </c>
      <c r="G9" s="54"/>
      <c r="H9" s="54" t="s">
        <v>14</v>
      </c>
    </row>
    <row r="10" spans="1:8" ht="15" customHeight="1">
      <c r="A10" s="55" t="s">
        <v>83</v>
      </c>
      <c r="B10" s="6"/>
      <c r="C10" s="6"/>
      <c r="D10" s="7"/>
      <c r="E10" s="53"/>
      <c r="F10" s="54"/>
      <c r="G10" s="54"/>
      <c r="H10" s="54"/>
    </row>
    <row r="11" spans="1:8" ht="15" customHeight="1">
      <c r="A11" s="56" t="s">
        <v>84</v>
      </c>
      <c r="B11" s="6"/>
      <c r="C11" s="6"/>
      <c r="D11" s="7"/>
      <c r="E11" s="53"/>
      <c r="F11" s="57">
        <v>-668.172</v>
      </c>
      <c r="G11" s="57"/>
      <c r="H11" s="58">
        <v>564.589</v>
      </c>
    </row>
    <row r="12" spans="1:8" ht="15" customHeight="1">
      <c r="A12" s="56"/>
      <c r="B12" s="6"/>
      <c r="C12" s="6"/>
      <c r="D12" s="7"/>
      <c r="E12" s="53"/>
      <c r="F12" s="57"/>
      <c r="G12" s="57"/>
      <c r="H12" s="58"/>
    </row>
    <row r="13" spans="1:8" ht="15" customHeight="1">
      <c r="A13" s="56" t="s">
        <v>85</v>
      </c>
      <c r="B13" s="6"/>
      <c r="C13" s="6"/>
      <c r="D13" s="7"/>
      <c r="E13" s="53"/>
      <c r="F13" s="57"/>
      <c r="G13" s="57"/>
      <c r="H13" s="58"/>
    </row>
    <row r="14" spans="1:8" ht="15" customHeight="1">
      <c r="A14" s="56"/>
      <c r="B14" s="6" t="s">
        <v>86</v>
      </c>
      <c r="C14" s="6"/>
      <c r="D14" s="7"/>
      <c r="E14" s="53"/>
      <c r="F14" s="57">
        <v>371.982</v>
      </c>
      <c r="G14" s="57"/>
      <c r="H14" s="58">
        <v>217.36</v>
      </c>
    </row>
    <row r="15" spans="1:8" ht="15" customHeight="1">
      <c r="A15" s="56"/>
      <c r="B15" s="6" t="s">
        <v>87</v>
      </c>
      <c r="C15" s="6"/>
      <c r="D15" s="7"/>
      <c r="E15" s="53"/>
      <c r="F15" s="57">
        <v>156.914</v>
      </c>
      <c r="G15" s="57"/>
      <c r="H15" s="58">
        <v>123.237</v>
      </c>
    </row>
    <row r="16" spans="1:8" ht="15" customHeight="1">
      <c r="A16" s="56"/>
      <c r="B16" s="6" t="s">
        <v>88</v>
      </c>
      <c r="C16" s="6"/>
      <c r="D16" s="7"/>
      <c r="E16" s="53"/>
      <c r="F16" s="57">
        <f>-176.113</f>
        <v>-176.113</v>
      </c>
      <c r="G16" s="57"/>
      <c r="H16" s="58">
        <v>-207.66</v>
      </c>
    </row>
    <row r="17" spans="1:8" ht="15" customHeight="1">
      <c r="A17" s="56"/>
      <c r="B17" s="6" t="s">
        <v>89</v>
      </c>
      <c r="C17" s="6"/>
      <c r="D17" s="7"/>
      <c r="E17" s="53"/>
      <c r="F17" s="57">
        <v>22.402</v>
      </c>
      <c r="G17" s="57"/>
      <c r="H17" s="58">
        <v>10.248</v>
      </c>
    </row>
    <row r="18" spans="1:8" ht="15" customHeight="1" hidden="1">
      <c r="A18" s="56"/>
      <c r="B18" s="6"/>
      <c r="C18" s="6"/>
      <c r="D18" s="7"/>
      <c r="E18" s="53"/>
      <c r="F18" s="57"/>
      <c r="G18" s="57"/>
      <c r="H18" s="58"/>
    </row>
    <row r="19" spans="1:9" ht="15" customHeight="1">
      <c r="A19" s="56"/>
      <c r="B19" s="6" t="s">
        <v>90</v>
      </c>
      <c r="C19" s="6"/>
      <c r="D19" s="7"/>
      <c r="E19" s="53"/>
      <c r="F19" s="57">
        <v>113.849</v>
      </c>
      <c r="G19" s="57"/>
      <c r="H19" s="58">
        <v>58.37</v>
      </c>
      <c r="I19" s="59"/>
    </row>
    <row r="20" spans="1:8" ht="8.25" customHeight="1">
      <c r="A20" s="56"/>
      <c r="B20" s="6"/>
      <c r="C20" s="6"/>
      <c r="D20" s="7"/>
      <c r="E20" s="53"/>
      <c r="F20" s="60"/>
      <c r="G20" s="57"/>
      <c r="H20" s="61"/>
    </row>
    <row r="21" spans="1:8" ht="15" customHeight="1">
      <c r="A21" s="56" t="s">
        <v>91</v>
      </c>
      <c r="B21" s="6"/>
      <c r="C21" s="6"/>
      <c r="D21" s="7"/>
      <c r="E21" s="53"/>
      <c r="F21" s="57">
        <f>+SUM(F11:F19)</f>
        <v>-179.13800000000003</v>
      </c>
      <c r="G21" s="57"/>
      <c r="H21" s="58">
        <f>+SUM(H11:H19)</f>
        <v>766.1440000000001</v>
      </c>
    </row>
    <row r="22" spans="1:8" ht="15" customHeight="1">
      <c r="A22" s="56"/>
      <c r="B22" s="6"/>
      <c r="C22" s="6"/>
      <c r="D22" s="7"/>
      <c r="E22" s="53"/>
      <c r="F22" s="57"/>
      <c r="G22" s="57"/>
      <c r="H22" s="58"/>
    </row>
    <row r="23" spans="1:8" ht="15" customHeight="1">
      <c r="A23" s="56" t="s">
        <v>92</v>
      </c>
      <c r="B23" s="6"/>
      <c r="C23" s="6"/>
      <c r="D23" s="7"/>
      <c r="E23" s="53"/>
      <c r="F23" s="57"/>
      <c r="G23" s="57"/>
      <c r="H23" s="58"/>
    </row>
    <row r="24" spans="1:8" ht="15" customHeight="1">
      <c r="A24" s="56"/>
      <c r="B24" s="6" t="s">
        <v>93</v>
      </c>
      <c r="C24" s="6"/>
      <c r="D24" s="7"/>
      <c r="E24" s="53"/>
      <c r="F24" s="57">
        <f>-1360.398+1041.479</f>
        <v>-318.91899999999987</v>
      </c>
      <c r="G24" s="57"/>
      <c r="H24" s="58">
        <f>-3555.654+1247.08</f>
        <v>-2308.574</v>
      </c>
    </row>
    <row r="25" spans="1:8" ht="15" customHeight="1">
      <c r="A25" s="56"/>
      <c r="B25" s="6" t="s">
        <v>94</v>
      </c>
      <c r="C25" s="6"/>
      <c r="D25" s="7"/>
      <c r="E25" s="53"/>
      <c r="F25" s="57">
        <v>116.112</v>
      </c>
      <c r="G25" s="57"/>
      <c r="H25" s="58">
        <v>-504.136</v>
      </c>
    </row>
    <row r="26" spans="1:8" ht="7.5" customHeight="1">
      <c r="A26" s="56"/>
      <c r="B26" s="6"/>
      <c r="C26" s="6"/>
      <c r="D26" s="7"/>
      <c r="E26" s="53"/>
      <c r="F26" s="60"/>
      <c r="G26" s="57"/>
      <c r="H26" s="61"/>
    </row>
    <row r="27" spans="1:8" ht="15" customHeight="1">
      <c r="A27" s="56" t="s">
        <v>95</v>
      </c>
      <c r="B27" s="6"/>
      <c r="C27" s="6"/>
      <c r="D27" s="7"/>
      <c r="E27" s="53"/>
      <c r="F27" s="57">
        <f>+SUM(F21:F26)</f>
        <v>-381.94499999999994</v>
      </c>
      <c r="G27" s="57"/>
      <c r="H27" s="58">
        <f>+SUM(H21:H26)</f>
        <v>-2046.5659999999998</v>
      </c>
    </row>
    <row r="28" spans="1:8" ht="15" customHeight="1">
      <c r="A28" s="56"/>
      <c r="B28" s="6" t="s">
        <v>96</v>
      </c>
      <c r="C28" s="6"/>
      <c r="D28" s="7"/>
      <c r="E28" s="53"/>
      <c r="F28" s="57">
        <v>193.32</v>
      </c>
      <c r="G28" s="57"/>
      <c r="H28" s="58">
        <v>86.914</v>
      </c>
    </row>
    <row r="29" spans="1:8" ht="15" customHeight="1">
      <c r="A29" s="56"/>
      <c r="B29" s="6" t="s">
        <v>97</v>
      </c>
      <c r="C29" s="6"/>
      <c r="D29" s="7"/>
      <c r="E29" s="53"/>
      <c r="F29" s="57">
        <f>-F17</f>
        <v>-22.402</v>
      </c>
      <c r="G29" s="57"/>
      <c r="H29" s="58">
        <v>-10.248</v>
      </c>
    </row>
    <row r="30" spans="1:8" ht="15" customHeight="1">
      <c r="A30" s="56"/>
      <c r="B30" s="6" t="s">
        <v>98</v>
      </c>
      <c r="C30" s="6"/>
      <c r="D30" s="7"/>
      <c r="E30" s="53"/>
      <c r="F30" s="57">
        <v>-84.328</v>
      </c>
      <c r="G30" s="57"/>
      <c r="H30" s="58">
        <v>-10.538</v>
      </c>
    </row>
    <row r="31" spans="1:8" ht="15" customHeight="1">
      <c r="A31" s="55" t="s">
        <v>99</v>
      </c>
      <c r="B31" s="6"/>
      <c r="C31" s="6"/>
      <c r="D31" s="7"/>
      <c r="E31" s="53"/>
      <c r="F31" s="62">
        <f>+SUM(F27:F30)</f>
        <v>-295.3549999999999</v>
      </c>
      <c r="G31" s="63"/>
      <c r="H31" s="64">
        <f>+SUM(H27:H30)</f>
        <v>-1980.4379999999999</v>
      </c>
    </row>
    <row r="32" spans="1:8" ht="15" customHeight="1">
      <c r="A32" s="56"/>
      <c r="B32" s="6"/>
      <c r="C32" s="6"/>
      <c r="D32" s="7"/>
      <c r="E32" s="53"/>
      <c r="F32" s="57"/>
      <c r="G32" s="57"/>
      <c r="H32" s="58"/>
    </row>
    <row r="33" spans="1:8" ht="15" customHeight="1">
      <c r="A33" s="55" t="s">
        <v>100</v>
      </c>
      <c r="B33" s="6"/>
      <c r="C33" s="6"/>
      <c r="D33" s="7"/>
      <c r="E33" s="53"/>
      <c r="F33" s="57"/>
      <c r="G33" s="57"/>
      <c r="H33" s="58"/>
    </row>
    <row r="34" spans="1:8" ht="15" customHeight="1">
      <c r="A34" s="56"/>
      <c r="B34" s="6" t="s">
        <v>101</v>
      </c>
      <c r="C34" s="6"/>
      <c r="D34" s="7"/>
      <c r="E34" s="53"/>
      <c r="F34" s="57">
        <v>22.093</v>
      </c>
      <c r="G34" s="57"/>
      <c r="H34" s="58">
        <v>3.43</v>
      </c>
    </row>
    <row r="35" spans="1:8" ht="15" customHeight="1">
      <c r="A35" s="56"/>
      <c r="B35" s="6" t="s">
        <v>102</v>
      </c>
      <c r="C35" s="6"/>
      <c r="D35" s="7"/>
      <c r="E35" s="53"/>
      <c r="F35" s="57">
        <v>-1905.323</v>
      </c>
      <c r="G35" s="57"/>
      <c r="H35" s="58">
        <v>-254.847</v>
      </c>
    </row>
    <row r="36" spans="1:8" ht="15" customHeight="1">
      <c r="A36" s="56"/>
      <c r="B36" s="6" t="s">
        <v>103</v>
      </c>
      <c r="C36" s="6"/>
      <c r="D36" s="7"/>
      <c r="E36" s="53"/>
      <c r="F36" s="57">
        <v>-1041.479</v>
      </c>
      <c r="G36" s="57"/>
      <c r="H36" s="58">
        <v>-1247.08</v>
      </c>
    </row>
    <row r="37" spans="1:8" ht="15" customHeight="1" hidden="1">
      <c r="A37" s="56"/>
      <c r="B37" s="6"/>
      <c r="C37" s="6"/>
      <c r="D37" s="7"/>
      <c r="E37" s="53"/>
      <c r="F37" s="57"/>
      <c r="G37" s="57"/>
      <c r="H37" s="58"/>
    </row>
    <row r="38" spans="1:8" ht="15" customHeight="1" hidden="1">
      <c r="A38" s="56"/>
      <c r="B38" s="6"/>
      <c r="C38" s="6"/>
      <c r="D38" s="7"/>
      <c r="E38" s="53"/>
      <c r="F38" s="57"/>
      <c r="G38" s="57"/>
      <c r="H38" s="58"/>
    </row>
    <row r="39" spans="1:8" ht="6.75" customHeight="1">
      <c r="A39" s="56"/>
      <c r="B39" s="6"/>
      <c r="C39" s="6"/>
      <c r="D39" s="7"/>
      <c r="E39" s="53"/>
      <c r="F39" s="57"/>
      <c r="G39" s="57"/>
      <c r="H39" s="58"/>
    </row>
    <row r="40" spans="1:8" ht="15" customHeight="1">
      <c r="A40" s="55" t="s">
        <v>104</v>
      </c>
      <c r="B40" s="6"/>
      <c r="C40" s="6"/>
      <c r="D40" s="7"/>
      <c r="E40" s="53"/>
      <c r="F40" s="62">
        <f>+SUM(F34:F38)</f>
        <v>-2924.709</v>
      </c>
      <c r="G40" s="63"/>
      <c r="H40" s="64">
        <f>+SUM(H34:H38)</f>
        <v>-1498.4969999999998</v>
      </c>
    </row>
    <row r="41" spans="1:9" ht="15" customHeight="1">
      <c r="A41" s="56"/>
      <c r="B41" s="6"/>
      <c r="C41" s="6"/>
      <c r="D41" s="7"/>
      <c r="E41" s="53"/>
      <c r="F41" s="57"/>
      <c r="G41" s="57"/>
      <c r="H41" s="58"/>
      <c r="I41" s="65"/>
    </row>
    <row r="42" spans="1:8" ht="15" customHeight="1">
      <c r="A42" s="55" t="s">
        <v>105</v>
      </c>
      <c r="B42" s="6"/>
      <c r="C42" s="6"/>
      <c r="D42" s="7"/>
      <c r="E42" s="53"/>
      <c r="F42" s="57"/>
      <c r="G42" s="57"/>
      <c r="H42" s="58"/>
    </row>
    <row r="43" spans="1:8" ht="15" customHeight="1">
      <c r="A43" s="55"/>
      <c r="B43" s="6" t="s">
        <v>106</v>
      </c>
      <c r="C43" s="6"/>
      <c r="D43" s="7"/>
      <c r="E43" s="53"/>
      <c r="F43" s="57">
        <v>0</v>
      </c>
      <c r="G43" s="57"/>
      <c r="H43" s="58">
        <v>9700</v>
      </c>
    </row>
    <row r="44" spans="1:8" ht="15" customHeight="1">
      <c r="A44" s="55"/>
      <c r="B44" s="6" t="s">
        <v>107</v>
      </c>
      <c r="C44" s="6"/>
      <c r="D44" s="7"/>
      <c r="E44" s="53"/>
      <c r="F44" s="57">
        <v>998.854</v>
      </c>
      <c r="G44" s="57"/>
      <c r="H44" s="58">
        <v>-45.736</v>
      </c>
    </row>
    <row r="45" spans="1:8" ht="15" customHeight="1">
      <c r="A45" s="5"/>
      <c r="B45" s="6" t="s">
        <v>108</v>
      </c>
      <c r="C45" s="6"/>
      <c r="D45" s="7"/>
      <c r="E45" s="53"/>
      <c r="F45" s="57">
        <v>-68.604</v>
      </c>
      <c r="G45" s="57"/>
      <c r="H45" s="58">
        <v>0</v>
      </c>
    </row>
    <row r="46" spans="1:8" ht="15" customHeight="1">
      <c r="A46" s="5"/>
      <c r="B46" s="6" t="s">
        <v>69</v>
      </c>
      <c r="C46" s="6"/>
      <c r="D46" s="7"/>
      <c r="E46" s="53"/>
      <c r="F46" s="57">
        <v>-375</v>
      </c>
      <c r="G46" s="57"/>
      <c r="H46" s="58">
        <v>0</v>
      </c>
    </row>
    <row r="47" spans="1:8" ht="15" customHeight="1">
      <c r="A47" s="5"/>
      <c r="B47" s="6" t="s">
        <v>109</v>
      </c>
      <c r="C47" s="6"/>
      <c r="D47" s="7"/>
      <c r="E47" s="53"/>
      <c r="F47" s="57">
        <v>-1939.799</v>
      </c>
      <c r="G47" s="57"/>
      <c r="H47" s="58">
        <v>0</v>
      </c>
    </row>
    <row r="48" spans="1:8" ht="15" customHeight="1">
      <c r="A48" s="55" t="s">
        <v>110</v>
      </c>
      <c r="B48" s="6"/>
      <c r="C48" s="6"/>
      <c r="D48" s="7"/>
      <c r="E48" s="53"/>
      <c r="F48" s="62">
        <f>+SUM(F43:F47)</f>
        <v>-1384.549</v>
      </c>
      <c r="G48" s="63"/>
      <c r="H48" s="64">
        <f>+SUM(H43:H47)</f>
        <v>9654.264</v>
      </c>
    </row>
    <row r="49" spans="1:8" ht="15" customHeight="1">
      <c r="A49" s="5"/>
      <c r="B49" s="6"/>
      <c r="C49" s="6"/>
      <c r="D49" s="7"/>
      <c r="E49" s="53"/>
      <c r="F49" s="57"/>
      <c r="G49" s="57"/>
      <c r="H49" s="58"/>
    </row>
    <row r="50" spans="1:8" ht="15" customHeight="1">
      <c r="A50" s="55" t="s">
        <v>111</v>
      </c>
      <c r="B50" s="6"/>
      <c r="C50" s="6"/>
      <c r="D50" s="7"/>
      <c r="E50" s="53"/>
      <c r="F50" s="66">
        <f>+F31+F40+F48</f>
        <v>-4604.612999999999</v>
      </c>
      <c r="G50" s="66"/>
      <c r="H50" s="67">
        <f>+H31+H40+H48</f>
        <v>6175.329</v>
      </c>
    </row>
    <row r="51" spans="1:8" ht="15" customHeight="1">
      <c r="A51" s="56"/>
      <c r="B51" s="6"/>
      <c r="C51" s="6"/>
      <c r="D51" s="7"/>
      <c r="E51" s="53"/>
      <c r="F51" s="54"/>
      <c r="G51" s="54"/>
      <c r="H51" s="67"/>
    </row>
    <row r="52" spans="1:9" ht="15" customHeight="1">
      <c r="A52" s="55" t="s">
        <v>112</v>
      </c>
      <c r="B52" s="6"/>
      <c r="C52" s="6"/>
      <c r="D52" s="7"/>
      <c r="E52" s="53"/>
      <c r="F52" s="57">
        <f>H54</f>
        <v>6240.46</v>
      </c>
      <c r="G52" s="57"/>
      <c r="H52" s="58">
        <v>65.131</v>
      </c>
      <c r="I52" s="68"/>
    </row>
    <row r="53" spans="1:8" ht="15" customHeight="1">
      <c r="A53" s="55"/>
      <c r="B53" s="6"/>
      <c r="C53" s="6"/>
      <c r="D53" s="7"/>
      <c r="E53" s="53"/>
      <c r="F53" s="71"/>
      <c r="G53" s="71"/>
      <c r="H53" s="72"/>
    </row>
    <row r="54" spans="1:10" ht="15" customHeight="1" thickBot="1">
      <c r="A54" s="55" t="s">
        <v>113</v>
      </c>
      <c r="B54" s="6"/>
      <c r="C54" s="6"/>
      <c r="D54" s="7"/>
      <c r="E54" s="53" t="s">
        <v>114</v>
      </c>
      <c r="F54" s="73">
        <f>+SUM(F50:F52)</f>
        <v>1635.8470000000007</v>
      </c>
      <c r="G54" s="66"/>
      <c r="H54" s="74">
        <f>+SUM(H50:H52)</f>
        <v>6240.46</v>
      </c>
      <c r="I54" s="21"/>
      <c r="J54" s="75"/>
    </row>
    <row r="55" spans="1:8" ht="15" customHeight="1" thickTop="1">
      <c r="A55" s="56"/>
      <c r="B55" s="6"/>
      <c r="C55" s="6"/>
      <c r="D55" s="7"/>
      <c r="E55" s="53"/>
      <c r="F55" s="54"/>
      <c r="G55" s="54"/>
      <c r="H55" s="67"/>
    </row>
    <row r="56" ht="15" customHeight="1" hidden="1">
      <c r="A56" t="s">
        <v>115</v>
      </c>
    </row>
    <row r="57" spans="1:10" ht="15" customHeight="1" hidden="1">
      <c r="A57" s="153" t="s">
        <v>116</v>
      </c>
      <c r="B57" s="153"/>
      <c r="C57" s="153"/>
      <c r="D57" s="153"/>
      <c r="E57" s="153"/>
      <c r="F57" s="153"/>
      <c r="G57" s="153"/>
      <c r="H57" s="153"/>
      <c r="I57" s="153"/>
      <c r="J57" s="80"/>
    </row>
    <row r="58" spans="1:10" ht="15" customHeight="1" hidden="1">
      <c r="A58" s="153"/>
      <c r="B58" s="153"/>
      <c r="C58" s="153"/>
      <c r="D58" s="153"/>
      <c r="E58" s="153"/>
      <c r="F58" s="153"/>
      <c r="G58" s="153"/>
      <c r="H58" s="153"/>
      <c r="I58" s="153"/>
      <c r="J58" s="80"/>
    </row>
    <row r="59" spans="1:8" ht="15" customHeight="1">
      <c r="A59" s="5"/>
      <c r="B59" s="6"/>
      <c r="C59" s="6"/>
      <c r="D59" s="7"/>
      <c r="E59" s="53"/>
      <c r="F59" s="54"/>
      <c r="G59" s="54"/>
      <c r="H59" s="54"/>
    </row>
    <row r="60" spans="1:10" ht="12.75">
      <c r="A60" s="147" t="s">
        <v>117</v>
      </c>
      <c r="B60" s="147"/>
      <c r="C60" s="147"/>
      <c r="D60" s="147"/>
      <c r="E60" s="147"/>
      <c r="F60" s="147"/>
      <c r="G60" s="147"/>
      <c r="H60" s="147"/>
      <c r="I60" s="152"/>
      <c r="J60" s="82"/>
    </row>
    <row r="61" spans="1:10" ht="12.75">
      <c r="A61" s="147" t="s">
        <v>32</v>
      </c>
      <c r="B61" s="147"/>
      <c r="C61" s="147"/>
      <c r="D61" s="147"/>
      <c r="E61" s="147"/>
      <c r="F61" s="147"/>
      <c r="G61" s="147"/>
      <c r="H61" s="147"/>
      <c r="I61" s="152"/>
      <c r="J61" s="82"/>
    </row>
  </sheetData>
  <mergeCells count="9">
    <mergeCell ref="A61:I61"/>
    <mergeCell ref="A5:F5"/>
    <mergeCell ref="A6:F6"/>
    <mergeCell ref="A57:I58"/>
    <mergeCell ref="A60:I60"/>
    <mergeCell ref="A1:F1"/>
    <mergeCell ref="A2:F2"/>
    <mergeCell ref="A3:F3"/>
    <mergeCell ref="A4:F4"/>
  </mergeCells>
  <printOptions/>
  <pageMargins left="0.75" right="0.75" top="1" bottom="1" header="0.5" footer="0.5"/>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M209"/>
  <sheetViews>
    <sheetView tabSelected="1" view="pageBreakPreview" zoomScale="60" workbookViewId="0" topLeftCell="A1">
      <selection activeCell="L89" sqref="L89"/>
    </sheetView>
  </sheetViews>
  <sheetFormatPr defaultColWidth="9.140625" defaultRowHeight="12.75"/>
  <cols>
    <col min="1" max="1" width="4.57421875" style="0" customWidth="1"/>
    <col min="2" max="2" width="2.140625" style="0" customWidth="1"/>
    <col min="3" max="3" width="4.00390625" style="0" customWidth="1"/>
    <col min="4" max="4" width="14.8515625" style="0" customWidth="1"/>
    <col min="8" max="8" width="5.28125" style="0" customWidth="1"/>
    <col min="9" max="9" width="12.140625" style="0" customWidth="1"/>
    <col min="10" max="10" width="11.57421875" style="0" customWidth="1"/>
    <col min="11" max="11" width="3.28125" style="0" customWidth="1"/>
    <col min="12" max="12" width="11.7109375" style="0" customWidth="1"/>
  </cols>
  <sheetData>
    <row r="1" ht="12.75">
      <c r="L1" s="83"/>
    </row>
    <row r="2" spans="1:12" ht="23.25">
      <c r="A2" s="154" t="s">
        <v>0</v>
      </c>
      <c r="B2" s="154"/>
      <c r="C2" s="154"/>
      <c r="D2" s="154"/>
      <c r="E2" s="154"/>
      <c r="F2" s="152"/>
      <c r="G2" s="152"/>
      <c r="H2" s="152"/>
      <c r="I2" s="152"/>
      <c r="J2" s="152"/>
      <c r="K2" s="152"/>
      <c r="L2" s="152"/>
    </row>
    <row r="3" spans="1:12" ht="12.75">
      <c r="A3" s="155" t="s">
        <v>1</v>
      </c>
      <c r="B3" s="155"/>
      <c r="C3" s="155"/>
      <c r="D3" s="155"/>
      <c r="E3" s="155"/>
      <c r="F3" s="152"/>
      <c r="G3" s="152"/>
      <c r="H3" s="152"/>
      <c r="I3" s="152"/>
      <c r="J3" s="152"/>
      <c r="K3" s="152"/>
      <c r="L3" s="152"/>
    </row>
    <row r="4" spans="1:12" ht="12.75">
      <c r="A4" s="155" t="s">
        <v>2</v>
      </c>
      <c r="B4" s="155"/>
      <c r="C4" s="155"/>
      <c r="D4" s="155"/>
      <c r="E4" s="155"/>
      <c r="F4" s="152"/>
      <c r="G4" s="152"/>
      <c r="H4" s="152"/>
      <c r="I4" s="152"/>
      <c r="J4" s="152"/>
      <c r="K4" s="152"/>
      <c r="L4" s="152"/>
    </row>
    <row r="5" spans="1:12" ht="15.75">
      <c r="A5" s="156" t="str">
        <f>'Income Statements'!A4:K4</f>
        <v>Quarterly report on consolidated results for the 4th quarter ended 31.12.03</v>
      </c>
      <c r="B5" s="156"/>
      <c r="C5" s="156"/>
      <c r="D5" s="156"/>
      <c r="E5" s="156"/>
      <c r="F5" s="152"/>
      <c r="G5" s="152"/>
      <c r="H5" s="152"/>
      <c r="I5" s="152"/>
      <c r="J5" s="152"/>
      <c r="K5" s="152"/>
      <c r="L5" s="152"/>
    </row>
    <row r="6" spans="1:12" ht="15.75">
      <c r="A6" s="157" t="s">
        <v>118</v>
      </c>
      <c r="B6" s="157"/>
      <c r="C6" s="157"/>
      <c r="D6" s="157"/>
      <c r="E6" s="157"/>
      <c r="F6" s="152"/>
      <c r="G6" s="152"/>
      <c r="H6" s="152"/>
      <c r="I6" s="152"/>
      <c r="J6" s="152"/>
      <c r="K6" s="152"/>
      <c r="L6" s="152"/>
    </row>
    <row r="8" spans="1:2" ht="12.75">
      <c r="A8" s="84" t="s">
        <v>119</v>
      </c>
      <c r="B8" s="43" t="s">
        <v>120</v>
      </c>
    </row>
    <row r="9" ht="12.75">
      <c r="A9" s="85"/>
    </row>
    <row r="10" spans="1:2" ht="12.75">
      <c r="A10" s="84" t="s">
        <v>121</v>
      </c>
      <c r="B10" s="43" t="s">
        <v>122</v>
      </c>
    </row>
    <row r="11" spans="1:2" ht="12.75">
      <c r="A11" s="85"/>
      <c r="B11" t="s">
        <v>123</v>
      </c>
    </row>
    <row r="12" ht="12.75">
      <c r="A12" s="85"/>
    </row>
    <row r="13" spans="1:12" ht="12.75">
      <c r="A13" s="85"/>
      <c r="B13" s="153" t="s">
        <v>124</v>
      </c>
      <c r="C13" s="153"/>
      <c r="D13" s="153"/>
      <c r="E13" s="153"/>
      <c r="F13" s="153"/>
      <c r="G13" s="153"/>
      <c r="H13" s="153"/>
      <c r="I13" s="153"/>
      <c r="J13" s="153"/>
      <c r="K13" s="153"/>
      <c r="L13" s="153"/>
    </row>
    <row r="14" spans="1:12" ht="12.75">
      <c r="A14" s="85"/>
      <c r="B14" s="153"/>
      <c r="C14" s="153"/>
      <c r="D14" s="153"/>
      <c r="E14" s="153"/>
      <c r="F14" s="153"/>
      <c r="G14" s="153"/>
      <c r="H14" s="153"/>
      <c r="I14" s="153"/>
      <c r="J14" s="153"/>
      <c r="K14" s="153"/>
      <c r="L14" s="153"/>
    </row>
    <row r="15" ht="12.75">
      <c r="A15" s="85"/>
    </row>
    <row r="16" spans="1:12" ht="12.75">
      <c r="A16" s="85"/>
      <c r="B16" s="153" t="s">
        <v>125</v>
      </c>
      <c r="C16" s="153"/>
      <c r="D16" s="153"/>
      <c r="E16" s="153"/>
      <c r="F16" s="153"/>
      <c r="G16" s="153"/>
      <c r="H16" s="153"/>
      <c r="I16" s="153"/>
      <c r="J16" s="153"/>
      <c r="K16" s="153"/>
      <c r="L16" s="153"/>
    </row>
    <row r="17" spans="1:12" ht="12.75">
      <c r="A17" s="85"/>
      <c r="B17" s="153"/>
      <c r="C17" s="153"/>
      <c r="D17" s="153"/>
      <c r="E17" s="153"/>
      <c r="F17" s="153"/>
      <c r="G17" s="153"/>
      <c r="H17" s="153"/>
      <c r="I17" s="153"/>
      <c r="J17" s="153"/>
      <c r="K17" s="153"/>
      <c r="L17" s="153"/>
    </row>
    <row r="18" ht="12.75">
      <c r="A18" s="85"/>
    </row>
    <row r="19" spans="1:2" ht="12.75">
      <c r="A19" s="84" t="s">
        <v>126</v>
      </c>
      <c r="B19" s="43" t="s">
        <v>127</v>
      </c>
    </row>
    <row r="20" spans="1:2" ht="12.75">
      <c r="A20" s="85"/>
      <c r="B20" t="s">
        <v>128</v>
      </c>
    </row>
    <row r="21" ht="12.75">
      <c r="A21" s="85"/>
    </row>
    <row r="22" spans="1:2" ht="12.75">
      <c r="A22" s="84" t="s">
        <v>129</v>
      </c>
      <c r="B22" s="43" t="s">
        <v>130</v>
      </c>
    </row>
    <row r="23" spans="1:2" ht="12.75">
      <c r="A23" s="85"/>
      <c r="B23" t="s">
        <v>131</v>
      </c>
    </row>
    <row r="24" ht="12.75">
      <c r="A24" s="85"/>
    </row>
    <row r="25" spans="1:2" ht="12.75">
      <c r="A25" s="84" t="s">
        <v>132</v>
      </c>
      <c r="B25" s="43" t="s">
        <v>133</v>
      </c>
    </row>
    <row r="26" spans="1:12" ht="12.75">
      <c r="A26" s="85"/>
      <c r="B26" s="153" t="s">
        <v>134</v>
      </c>
      <c r="C26" s="153"/>
      <c r="D26" s="153"/>
      <c r="E26" s="153"/>
      <c r="F26" s="153"/>
      <c r="G26" s="153"/>
      <c r="H26" s="153"/>
      <c r="I26" s="153"/>
      <c r="J26" s="153"/>
      <c r="K26" s="153"/>
      <c r="L26" s="153"/>
    </row>
    <row r="27" spans="1:12" ht="12.75">
      <c r="A27" s="85"/>
      <c r="B27" s="153"/>
      <c r="C27" s="153"/>
      <c r="D27" s="153"/>
      <c r="E27" s="153"/>
      <c r="F27" s="153"/>
      <c r="G27" s="153"/>
      <c r="H27" s="153"/>
      <c r="I27" s="153"/>
      <c r="J27" s="153"/>
      <c r="K27" s="153"/>
      <c r="L27" s="153"/>
    </row>
    <row r="28" ht="12.75">
      <c r="A28" s="85"/>
    </row>
    <row r="29" spans="1:2" ht="12.75">
      <c r="A29" s="84" t="s">
        <v>135</v>
      </c>
      <c r="B29" s="43" t="s">
        <v>136</v>
      </c>
    </row>
    <row r="30" spans="1:12" ht="12.75">
      <c r="A30" s="85"/>
      <c r="B30" s="153" t="s">
        <v>137</v>
      </c>
      <c r="C30" s="153"/>
      <c r="D30" s="153"/>
      <c r="E30" s="153"/>
      <c r="F30" s="153"/>
      <c r="G30" s="153"/>
      <c r="H30" s="153"/>
      <c r="I30" s="153"/>
      <c r="J30" s="153"/>
      <c r="K30" s="153"/>
      <c r="L30" s="153"/>
    </row>
    <row r="31" spans="1:12" ht="12.75">
      <c r="A31" s="85"/>
      <c r="B31" s="153"/>
      <c r="C31" s="153"/>
      <c r="D31" s="153"/>
      <c r="E31" s="153"/>
      <c r="F31" s="153"/>
      <c r="G31" s="153"/>
      <c r="H31" s="153"/>
      <c r="I31" s="153"/>
      <c r="J31" s="153"/>
      <c r="K31" s="153"/>
      <c r="L31" s="153"/>
    </row>
    <row r="32" ht="12.75">
      <c r="A32" s="85"/>
    </row>
    <row r="33" spans="1:2" s="19" customFormat="1" ht="12.75">
      <c r="A33" s="86" t="s">
        <v>138</v>
      </c>
      <c r="B33" s="87" t="s">
        <v>139</v>
      </c>
    </row>
    <row r="34" spans="1:12" s="19" customFormat="1" ht="12.75">
      <c r="A34" s="88"/>
      <c r="B34" s="158" t="s">
        <v>140</v>
      </c>
      <c r="C34" s="158"/>
      <c r="D34" s="158"/>
      <c r="E34" s="158"/>
      <c r="F34" s="158"/>
      <c r="G34" s="158"/>
      <c r="H34" s="158"/>
      <c r="I34" s="158"/>
      <c r="J34" s="158"/>
      <c r="K34" s="158"/>
      <c r="L34" s="158"/>
    </row>
    <row r="35" spans="1:12" s="19" customFormat="1" ht="12.75">
      <c r="A35" s="88"/>
      <c r="B35" s="158"/>
      <c r="C35" s="158"/>
      <c r="D35" s="158"/>
      <c r="E35" s="158"/>
      <c r="F35" s="158"/>
      <c r="G35" s="158"/>
      <c r="H35" s="158"/>
      <c r="I35" s="158"/>
      <c r="J35" s="158"/>
      <c r="K35" s="158"/>
      <c r="L35" s="158"/>
    </row>
    <row r="36" spans="1:12" ht="12.75">
      <c r="A36" s="85"/>
      <c r="B36" s="81"/>
      <c r="C36" s="81"/>
      <c r="D36" s="81"/>
      <c r="E36" s="81"/>
      <c r="F36" s="81"/>
      <c r="G36" s="81"/>
      <c r="H36" s="81"/>
      <c r="I36" s="81"/>
      <c r="J36" s="81"/>
      <c r="K36" s="81"/>
      <c r="L36" s="81"/>
    </row>
    <row r="37" spans="1:12" ht="15.75" customHeight="1" hidden="1">
      <c r="A37" s="85"/>
      <c r="B37" s="81"/>
      <c r="C37" s="81"/>
      <c r="D37" s="81"/>
      <c r="E37" s="81"/>
      <c r="F37" s="81"/>
      <c r="G37" s="81"/>
      <c r="H37" s="81"/>
      <c r="I37" s="81"/>
      <c r="J37" s="81"/>
      <c r="K37" s="81"/>
      <c r="L37" s="81"/>
    </row>
    <row r="38" spans="1:12" ht="12.75" hidden="1">
      <c r="A38" s="85"/>
      <c r="B38" s="23" t="s">
        <v>141</v>
      </c>
      <c r="C38" s="89" t="s">
        <v>142</v>
      </c>
      <c r="D38" s="79"/>
      <c r="E38" s="79"/>
      <c r="F38" s="79"/>
      <c r="G38" s="79"/>
      <c r="H38" s="79"/>
      <c r="I38" s="79"/>
      <c r="J38" s="79"/>
      <c r="K38" s="79"/>
      <c r="L38" s="79"/>
    </row>
    <row r="39" spans="1:12" ht="12.75" customHeight="1" hidden="1">
      <c r="A39" s="85"/>
      <c r="B39" s="79"/>
      <c r="C39" s="159" t="s">
        <v>143</v>
      </c>
      <c r="D39" s="159"/>
      <c r="E39" s="159"/>
      <c r="F39" s="159"/>
      <c r="G39" s="159"/>
      <c r="H39" s="159"/>
      <c r="I39" s="159"/>
      <c r="J39" s="159"/>
      <c r="K39" s="159"/>
      <c r="L39" s="159"/>
    </row>
    <row r="40" spans="1:12" ht="12.75" hidden="1">
      <c r="A40" s="85"/>
      <c r="B40" s="79"/>
      <c r="C40" s="159"/>
      <c r="D40" s="159"/>
      <c r="E40" s="159"/>
      <c r="F40" s="159"/>
      <c r="G40" s="159"/>
      <c r="H40" s="159"/>
      <c r="I40" s="159"/>
      <c r="J40" s="159"/>
      <c r="K40" s="159"/>
      <c r="L40" s="159"/>
    </row>
    <row r="41" spans="1:12" ht="12.75" hidden="1">
      <c r="A41" s="85"/>
      <c r="B41" s="79"/>
      <c r="C41" s="69"/>
      <c r="D41" s="69"/>
      <c r="E41" s="69"/>
      <c r="F41" s="69"/>
      <c r="G41" s="69"/>
      <c r="H41" s="69"/>
      <c r="I41" s="69"/>
      <c r="J41" s="69"/>
      <c r="K41" s="69"/>
      <c r="L41" s="69"/>
    </row>
    <row r="42" spans="1:12" ht="12.75" hidden="1">
      <c r="A42" s="85"/>
      <c r="B42" s="79"/>
      <c r="C42" s="69"/>
      <c r="D42" s="69"/>
      <c r="E42" s="69"/>
      <c r="F42" s="69"/>
      <c r="G42" s="69"/>
      <c r="H42" s="69"/>
      <c r="I42" s="69"/>
      <c r="J42" s="90" t="s">
        <v>144</v>
      </c>
      <c r="K42" s="69"/>
      <c r="L42" s="69"/>
    </row>
    <row r="43" spans="1:12" ht="12.75" hidden="1">
      <c r="A43" s="85"/>
      <c r="B43" s="79"/>
      <c r="C43" s="69"/>
      <c r="D43" s="69"/>
      <c r="E43" s="69"/>
      <c r="F43" s="69"/>
      <c r="G43" s="69"/>
      <c r="H43" s="69"/>
      <c r="I43" s="69"/>
      <c r="J43" s="91" t="s">
        <v>145</v>
      </c>
      <c r="K43" s="69"/>
      <c r="L43" s="69"/>
    </row>
    <row r="44" spans="1:12" ht="12.75" hidden="1">
      <c r="A44" s="85"/>
      <c r="B44" s="79"/>
      <c r="C44" s="92" t="s">
        <v>146</v>
      </c>
      <c r="D44" s="69"/>
      <c r="E44" s="69"/>
      <c r="F44" s="69"/>
      <c r="G44" s="69"/>
      <c r="H44" s="69"/>
      <c r="I44" s="69"/>
      <c r="J44" s="93">
        <v>793</v>
      </c>
      <c r="K44" s="69"/>
      <c r="L44" s="69"/>
    </row>
    <row r="45" spans="1:12" ht="12.75" hidden="1">
      <c r="A45" s="85"/>
      <c r="B45" s="79"/>
      <c r="C45" s="92" t="s">
        <v>147</v>
      </c>
      <c r="D45" s="69"/>
      <c r="E45" s="69"/>
      <c r="F45" s="69"/>
      <c r="G45" s="69"/>
      <c r="H45" s="69"/>
      <c r="I45" s="69"/>
      <c r="J45" s="93">
        <v>0</v>
      </c>
      <c r="K45" s="69"/>
      <c r="L45" s="69"/>
    </row>
    <row r="46" spans="1:12" ht="13.5" hidden="1" thickBot="1">
      <c r="A46" s="85"/>
      <c r="B46" s="79"/>
      <c r="C46" s="92" t="s">
        <v>148</v>
      </c>
      <c r="D46" s="69"/>
      <c r="E46" s="69"/>
      <c r="F46" s="69"/>
      <c r="G46" s="69"/>
      <c r="H46" s="69"/>
      <c r="I46" s="69"/>
      <c r="J46" s="95">
        <v>793</v>
      </c>
      <c r="K46" s="69"/>
      <c r="L46" s="69"/>
    </row>
    <row r="47" spans="1:12" ht="12.75" hidden="1">
      <c r="A47" s="85"/>
      <c r="B47" s="79"/>
      <c r="C47" s="96"/>
      <c r="D47" s="79"/>
      <c r="E47" s="79"/>
      <c r="F47" s="79"/>
      <c r="G47" s="79"/>
      <c r="H47" s="79"/>
      <c r="I47" s="79"/>
      <c r="J47" s="79"/>
      <c r="K47" s="79"/>
      <c r="L47" s="79"/>
    </row>
    <row r="48" spans="1:2" ht="12.75">
      <c r="A48" s="84" t="s">
        <v>149</v>
      </c>
      <c r="B48" s="43" t="s">
        <v>69</v>
      </c>
    </row>
    <row r="49" spans="1:12" ht="18" customHeight="1">
      <c r="A49" s="85"/>
      <c r="B49" s="132" t="s">
        <v>150</v>
      </c>
      <c r="C49" s="132"/>
      <c r="D49" s="132"/>
      <c r="E49" s="132"/>
      <c r="F49" s="132"/>
      <c r="G49" s="132"/>
      <c r="H49" s="132"/>
      <c r="I49" s="132"/>
      <c r="J49" s="132"/>
      <c r="K49" s="132"/>
      <c r="L49" s="132"/>
    </row>
    <row r="50" ht="12.75">
      <c r="A50" s="85"/>
    </row>
    <row r="51" spans="1:2" ht="12.75">
      <c r="A51" s="84" t="s">
        <v>151</v>
      </c>
      <c r="B51" s="43" t="s">
        <v>152</v>
      </c>
    </row>
    <row r="52" spans="1:12" ht="12.75">
      <c r="A52" s="85"/>
      <c r="B52" s="79"/>
      <c r="C52" s="79"/>
      <c r="D52" s="79"/>
      <c r="E52" s="79"/>
      <c r="F52" s="79"/>
      <c r="G52" s="79"/>
      <c r="H52" s="79"/>
      <c r="I52" s="79"/>
      <c r="J52" s="23" t="s">
        <v>153</v>
      </c>
      <c r="K52" s="79"/>
      <c r="L52" s="23" t="str">
        <f>J52</f>
        <v>Q4</v>
      </c>
    </row>
    <row r="53" spans="1:12" ht="12.75">
      <c r="A53" s="85"/>
      <c r="B53" s="79"/>
      <c r="C53" s="79"/>
      <c r="D53" s="43"/>
      <c r="E53" s="98"/>
      <c r="F53" s="98"/>
      <c r="G53" s="98"/>
      <c r="H53" s="98"/>
      <c r="I53" s="98"/>
      <c r="J53" s="43"/>
      <c r="K53" s="98"/>
      <c r="L53" s="23" t="s">
        <v>154</v>
      </c>
    </row>
    <row r="54" spans="1:12" ht="12.75">
      <c r="A54" s="85"/>
      <c r="B54" s="79"/>
      <c r="C54" s="79"/>
      <c r="D54" s="98"/>
      <c r="E54" s="98"/>
      <c r="F54" s="98"/>
      <c r="G54" s="98"/>
      <c r="H54" s="98"/>
      <c r="I54" s="98"/>
      <c r="J54" s="98"/>
      <c r="K54" s="98"/>
      <c r="L54" s="23" t="s">
        <v>155</v>
      </c>
    </row>
    <row r="55" spans="1:12" ht="16.5" customHeight="1">
      <c r="A55" s="85"/>
      <c r="B55" s="79"/>
      <c r="C55" s="79"/>
      <c r="D55" s="98" t="s">
        <v>156</v>
      </c>
      <c r="E55" s="98"/>
      <c r="F55" s="98"/>
      <c r="G55" s="98"/>
      <c r="H55" s="98"/>
      <c r="I55" s="98"/>
      <c r="J55" s="23" t="s">
        <v>157</v>
      </c>
      <c r="K55" s="98"/>
      <c r="L55" s="23" t="s">
        <v>22</v>
      </c>
    </row>
    <row r="56" spans="1:12" ht="12.75" customHeight="1">
      <c r="A56" s="85"/>
      <c r="B56" s="79"/>
      <c r="C56" s="79"/>
      <c r="D56" s="98"/>
      <c r="E56" s="98"/>
      <c r="F56" s="98"/>
      <c r="G56" s="98"/>
      <c r="H56" s="98"/>
      <c r="I56" s="98"/>
      <c r="J56" s="23" t="s">
        <v>158</v>
      </c>
      <c r="K56" s="98"/>
      <c r="L56" s="23" t="s">
        <v>158</v>
      </c>
    </row>
    <row r="57" spans="1:12" ht="12.75" customHeight="1">
      <c r="A57" s="85"/>
      <c r="B57" s="79"/>
      <c r="C57" s="79"/>
      <c r="D57" s="69" t="s">
        <v>159</v>
      </c>
      <c r="E57" s="69"/>
      <c r="F57" s="69"/>
      <c r="G57" s="98"/>
      <c r="H57" s="98"/>
      <c r="I57" s="98"/>
      <c r="J57" s="99">
        <v>290.396</v>
      </c>
      <c r="K57" s="99"/>
      <c r="L57" s="99">
        <v>-274.43</v>
      </c>
    </row>
    <row r="58" spans="1:12" ht="12.75">
      <c r="A58" s="85"/>
      <c r="B58" s="79"/>
      <c r="C58" s="79"/>
      <c r="D58" s="133" t="s">
        <v>160</v>
      </c>
      <c r="E58" s="133"/>
      <c r="F58" s="133"/>
      <c r="J58" s="99">
        <v>921.314</v>
      </c>
      <c r="K58" s="99"/>
      <c r="L58" s="99">
        <v>197.814</v>
      </c>
    </row>
    <row r="59" spans="1:12" ht="12.75">
      <c r="A59" s="85"/>
      <c r="B59" s="79"/>
      <c r="C59" s="79"/>
      <c r="D59" s="70" t="s">
        <v>161</v>
      </c>
      <c r="E59" s="70"/>
      <c r="F59" s="70"/>
      <c r="G59" s="79"/>
      <c r="H59" s="79"/>
      <c r="I59" s="79"/>
      <c r="J59" s="99">
        <v>4.54</v>
      </c>
      <c r="K59" s="99"/>
      <c r="L59" s="99">
        <v>-182.129</v>
      </c>
    </row>
    <row r="60" spans="1:12" ht="13.5" thickBot="1">
      <c r="A60" s="85"/>
      <c r="B60" s="79"/>
      <c r="C60" s="79"/>
      <c r="D60" s="94"/>
      <c r="E60" s="94"/>
      <c r="F60" s="94"/>
      <c r="G60" s="79"/>
      <c r="H60" s="79"/>
      <c r="I60" s="79"/>
      <c r="J60" s="100">
        <f>+J57+J58+J59</f>
        <v>1216.25</v>
      </c>
      <c r="K60" s="99"/>
      <c r="L60" s="100">
        <f>SUM(L57:L59)</f>
        <v>-258.745</v>
      </c>
    </row>
    <row r="61" ht="13.5" thickTop="1">
      <c r="A61" s="85"/>
    </row>
    <row r="62" spans="1:12" ht="12.75">
      <c r="A62" s="84" t="s">
        <v>162</v>
      </c>
      <c r="B62" s="43" t="s">
        <v>163</v>
      </c>
      <c r="L62" s="83"/>
    </row>
    <row r="63" spans="1:12" ht="12.75">
      <c r="A63" s="85"/>
      <c r="B63" s="153" t="s">
        <v>164</v>
      </c>
      <c r="C63" s="153"/>
      <c r="D63" s="153"/>
      <c r="E63" s="153"/>
      <c r="F63" s="153"/>
      <c r="G63" s="153"/>
      <c r="H63" s="153"/>
      <c r="I63" s="153"/>
      <c r="J63" s="153"/>
      <c r="K63" s="153"/>
      <c r="L63" s="153"/>
    </row>
    <row r="64" spans="1:12" ht="12.75">
      <c r="A64" s="85"/>
      <c r="B64" s="153"/>
      <c r="C64" s="153"/>
      <c r="D64" s="153"/>
      <c r="E64" s="153"/>
      <c r="F64" s="153"/>
      <c r="G64" s="153"/>
      <c r="H64" s="153"/>
      <c r="I64" s="153"/>
      <c r="J64" s="153"/>
      <c r="K64" s="153"/>
      <c r="L64" s="153"/>
    </row>
    <row r="65" ht="12.75">
      <c r="A65" s="85"/>
    </row>
    <row r="66" spans="1:7" ht="12.75">
      <c r="A66" s="104" t="s">
        <v>165</v>
      </c>
      <c r="B66" s="105" t="s">
        <v>166</v>
      </c>
      <c r="C66" s="106"/>
      <c r="D66" s="106"/>
      <c r="E66" s="106"/>
      <c r="F66" s="106"/>
      <c r="G66" s="106"/>
    </row>
    <row r="67" spans="1:12" ht="12.75">
      <c r="A67" s="85"/>
      <c r="B67" s="153" t="s">
        <v>167</v>
      </c>
      <c r="C67" s="153"/>
      <c r="D67" s="153"/>
      <c r="E67" s="153"/>
      <c r="F67" s="153"/>
      <c r="G67" s="153"/>
      <c r="H67" s="153"/>
      <c r="I67" s="153"/>
      <c r="J67" s="153"/>
      <c r="K67" s="153"/>
      <c r="L67" s="153"/>
    </row>
    <row r="68" spans="1:12" ht="28.5" customHeight="1">
      <c r="A68" s="85"/>
      <c r="B68" s="153"/>
      <c r="C68" s="153"/>
      <c r="D68" s="153"/>
      <c r="E68" s="153"/>
      <c r="F68" s="153"/>
      <c r="G68" s="153"/>
      <c r="H68" s="153"/>
      <c r="I68" s="153"/>
      <c r="J68" s="153"/>
      <c r="K68" s="153"/>
      <c r="L68" s="153"/>
    </row>
    <row r="69" spans="1:12" ht="15" customHeight="1" hidden="1">
      <c r="A69" s="85"/>
      <c r="B69" s="153"/>
      <c r="C69" s="153"/>
      <c r="D69" s="153"/>
      <c r="E69" s="153"/>
      <c r="F69" s="153"/>
      <c r="G69" s="153"/>
      <c r="H69" s="153"/>
      <c r="I69" s="153"/>
      <c r="J69" s="153"/>
      <c r="K69" s="153"/>
      <c r="L69" s="153"/>
    </row>
    <row r="70" ht="12.75">
      <c r="A70" s="85"/>
    </row>
    <row r="71" spans="1:6" ht="12.75">
      <c r="A71" s="86" t="s">
        <v>168</v>
      </c>
      <c r="B71" s="87" t="s">
        <v>169</v>
      </c>
      <c r="C71" s="19"/>
      <c r="D71" s="19"/>
      <c r="E71" s="19"/>
      <c r="F71" s="19"/>
    </row>
    <row r="72" spans="1:12" ht="12.75">
      <c r="A72" s="85"/>
      <c r="B72" s="153" t="s">
        <v>170</v>
      </c>
      <c r="C72" s="153"/>
      <c r="D72" s="153"/>
      <c r="E72" s="153"/>
      <c r="F72" s="153"/>
      <c r="G72" s="153"/>
      <c r="H72" s="153"/>
      <c r="I72" s="153"/>
      <c r="J72" s="153"/>
      <c r="K72" s="153"/>
      <c r="L72" s="153"/>
    </row>
    <row r="73" spans="1:12" ht="12.75">
      <c r="A73" s="85"/>
      <c r="B73" s="153"/>
      <c r="C73" s="153"/>
      <c r="D73" s="153"/>
      <c r="E73" s="153"/>
      <c r="F73" s="153"/>
      <c r="G73" s="153"/>
      <c r="H73" s="153"/>
      <c r="I73" s="153"/>
      <c r="J73" s="153"/>
      <c r="K73" s="153"/>
      <c r="L73" s="153"/>
    </row>
    <row r="74" spans="1:12" ht="12.75">
      <c r="A74" s="85"/>
      <c r="B74" s="153"/>
      <c r="C74" s="153"/>
      <c r="D74" s="153"/>
      <c r="E74" s="153"/>
      <c r="F74" s="153"/>
      <c r="G74" s="153"/>
      <c r="H74" s="153"/>
      <c r="I74" s="153"/>
      <c r="J74" s="153"/>
      <c r="K74" s="153"/>
      <c r="L74" s="153"/>
    </row>
    <row r="75" spans="1:12" ht="12.75">
      <c r="A75" s="85"/>
      <c r="B75" s="153"/>
      <c r="C75" s="153"/>
      <c r="D75" s="153"/>
      <c r="E75" s="153"/>
      <c r="F75" s="153"/>
      <c r="G75" s="153"/>
      <c r="H75" s="153"/>
      <c r="I75" s="153"/>
      <c r="J75" s="153"/>
      <c r="K75" s="153"/>
      <c r="L75" s="153"/>
    </row>
    <row r="76" ht="12.75">
      <c r="A76" s="85"/>
    </row>
    <row r="77" spans="1:2" ht="12.75">
      <c r="A77" s="84" t="s">
        <v>171</v>
      </c>
      <c r="B77" s="43" t="s">
        <v>172</v>
      </c>
    </row>
    <row r="78" spans="1:2" ht="12.75">
      <c r="A78" s="85"/>
      <c r="B78" t="s">
        <v>173</v>
      </c>
    </row>
    <row r="79" ht="12.75">
      <c r="A79" s="85"/>
    </row>
    <row r="80" spans="1:6" ht="12.75">
      <c r="A80" s="86" t="s">
        <v>174</v>
      </c>
      <c r="B80" s="87" t="s">
        <v>175</v>
      </c>
      <c r="C80" s="19"/>
      <c r="D80" s="19"/>
      <c r="E80" s="19"/>
      <c r="F80" s="19"/>
    </row>
    <row r="81" spans="1:12" ht="17.25" customHeight="1">
      <c r="A81" s="85"/>
      <c r="B81" s="153" t="s">
        <v>176</v>
      </c>
      <c r="C81" s="153"/>
      <c r="D81" s="153"/>
      <c r="E81" s="153"/>
      <c r="F81" s="153"/>
      <c r="G81" s="153"/>
      <c r="H81" s="153"/>
      <c r="I81" s="153"/>
      <c r="J81" s="153"/>
      <c r="K81" s="153"/>
      <c r="L81" s="153"/>
    </row>
    <row r="82" spans="1:12" ht="14.25" customHeight="1" hidden="1">
      <c r="A82" s="85"/>
      <c r="B82" s="153"/>
      <c r="C82" s="153"/>
      <c r="D82" s="153"/>
      <c r="E82" s="153"/>
      <c r="F82" s="153"/>
      <c r="G82" s="153"/>
      <c r="H82" s="153"/>
      <c r="I82" s="153"/>
      <c r="J82" s="153"/>
      <c r="K82" s="153"/>
      <c r="L82" s="153"/>
    </row>
    <row r="83" spans="1:12" ht="14.25" customHeight="1" hidden="1">
      <c r="A83" s="85"/>
      <c r="B83" s="153"/>
      <c r="C83" s="153"/>
      <c r="D83" s="153"/>
      <c r="E83" s="153"/>
      <c r="F83" s="153"/>
      <c r="G83" s="153"/>
      <c r="H83" s="153"/>
      <c r="I83" s="153"/>
      <c r="J83" s="153"/>
      <c r="K83" s="153"/>
      <c r="L83" s="153"/>
    </row>
    <row r="84" ht="12.75">
      <c r="A84" s="85"/>
    </row>
    <row r="85" spans="1:6" ht="12.75">
      <c r="A85" s="86" t="s">
        <v>177</v>
      </c>
      <c r="B85" s="87" t="s">
        <v>178</v>
      </c>
      <c r="C85" s="19"/>
      <c r="D85" s="19"/>
      <c r="E85" s="19"/>
      <c r="F85" s="19"/>
    </row>
    <row r="86" spans="1:2" ht="12.75" hidden="1">
      <c r="A86" s="84"/>
      <c r="B86" s="43"/>
    </row>
    <row r="87" spans="1:12" ht="25.5" customHeight="1">
      <c r="A87" s="84"/>
      <c r="B87" s="134" t="s">
        <v>179</v>
      </c>
      <c r="C87" s="135"/>
      <c r="D87" s="135"/>
      <c r="E87" s="135"/>
      <c r="F87" s="135"/>
      <c r="G87" s="135"/>
      <c r="H87" s="135"/>
      <c r="I87" s="135"/>
      <c r="J87" s="135"/>
      <c r="K87" s="135"/>
      <c r="L87" s="135"/>
    </row>
    <row r="88" ht="12.75">
      <c r="A88" s="85"/>
    </row>
    <row r="89" spans="1:10" ht="12.75">
      <c r="A89" s="84" t="s">
        <v>180</v>
      </c>
      <c r="B89" s="43" t="s">
        <v>181</v>
      </c>
      <c r="C89" s="20"/>
      <c r="D89" s="20"/>
      <c r="E89" s="20"/>
      <c r="F89" s="20"/>
      <c r="G89" s="20"/>
      <c r="H89" s="20"/>
      <c r="I89" s="20"/>
      <c r="J89" s="20"/>
    </row>
    <row r="90" spans="1:10" ht="12.75">
      <c r="A90" s="107"/>
      <c r="B90" s="20"/>
      <c r="C90" s="20"/>
      <c r="D90" s="20"/>
      <c r="E90" s="20"/>
      <c r="F90" s="20"/>
      <c r="G90" s="20"/>
      <c r="H90" s="20"/>
      <c r="I90" s="20"/>
      <c r="J90" s="107" t="s">
        <v>182</v>
      </c>
    </row>
    <row r="91" spans="1:10" ht="12.75">
      <c r="A91" s="107"/>
      <c r="B91" s="20"/>
      <c r="C91" s="20"/>
      <c r="D91" s="20"/>
      <c r="E91" s="20"/>
      <c r="F91" s="20"/>
      <c r="G91" s="20"/>
      <c r="H91" s="20"/>
      <c r="I91" s="20"/>
      <c r="J91" s="107" t="s">
        <v>14</v>
      </c>
    </row>
    <row r="92" spans="1:10" ht="12.75">
      <c r="A92" s="107"/>
      <c r="B92" s="20" t="s">
        <v>183</v>
      </c>
      <c r="C92" s="20"/>
      <c r="D92" s="20"/>
      <c r="E92" s="20"/>
      <c r="F92" s="20"/>
      <c r="G92" s="20"/>
      <c r="H92" s="20"/>
      <c r="I92" s="20"/>
      <c r="J92" s="108">
        <f>'Balance Sheet'!D19</f>
        <v>3351</v>
      </c>
    </row>
    <row r="93" spans="1:10" ht="12.75">
      <c r="A93" s="107"/>
      <c r="B93" s="20" t="s">
        <v>184</v>
      </c>
      <c r="C93" s="20"/>
      <c r="D93" s="20"/>
      <c r="E93" s="20"/>
      <c r="F93" s="20"/>
      <c r="G93" s="20"/>
      <c r="H93" s="20"/>
      <c r="I93" s="20"/>
      <c r="J93" s="108">
        <f>'Balance Sheet'!D20</f>
        <v>791</v>
      </c>
    </row>
    <row r="94" spans="1:10" ht="12.75">
      <c r="A94" s="107"/>
      <c r="B94" s="20" t="s">
        <v>185</v>
      </c>
      <c r="C94" s="109"/>
      <c r="D94" s="20"/>
      <c r="E94" s="20"/>
      <c r="F94" s="20"/>
      <c r="G94" s="20"/>
      <c r="H94" s="20"/>
      <c r="I94" s="20"/>
      <c r="J94" s="110">
        <v>-6.513</v>
      </c>
    </row>
    <row r="95" spans="1:10" ht="12.75" hidden="1">
      <c r="A95" s="20"/>
      <c r="B95" s="20"/>
      <c r="C95" s="20"/>
      <c r="D95" s="20"/>
      <c r="E95" s="20"/>
      <c r="F95" s="20"/>
      <c r="G95" s="20"/>
      <c r="H95" s="20"/>
      <c r="I95" s="20"/>
      <c r="J95" s="110"/>
    </row>
    <row r="96" spans="1:10" ht="12.75">
      <c r="A96" s="20"/>
      <c r="B96" s="20"/>
      <c r="C96" s="20"/>
      <c r="D96" s="20"/>
      <c r="E96" s="20"/>
      <c r="F96" s="20"/>
      <c r="G96" s="20"/>
      <c r="H96" s="20"/>
      <c r="I96" s="20"/>
      <c r="J96" s="111">
        <f>SUM(J92:J95)</f>
        <v>4135.487</v>
      </c>
    </row>
    <row r="97" spans="1:10" ht="12.75">
      <c r="A97" s="20"/>
      <c r="B97" s="20"/>
      <c r="C97" s="20"/>
      <c r="D97" s="20"/>
      <c r="E97" s="20"/>
      <c r="F97" s="20"/>
      <c r="G97" s="20"/>
      <c r="H97" s="20"/>
      <c r="I97" s="20"/>
      <c r="J97" s="111"/>
    </row>
    <row r="98" spans="1:10" ht="12.75">
      <c r="A98" s="20"/>
      <c r="B98" s="20" t="s">
        <v>186</v>
      </c>
      <c r="C98" s="20"/>
      <c r="D98" s="20"/>
      <c r="E98" s="20"/>
      <c r="F98" s="20"/>
      <c r="G98" s="20"/>
      <c r="H98" s="20"/>
      <c r="I98" s="20"/>
      <c r="J98" s="111">
        <v>-2500</v>
      </c>
    </row>
    <row r="99" spans="1:10" ht="13.5" thickBot="1">
      <c r="A99" s="20"/>
      <c r="B99" s="20"/>
      <c r="C99" s="20"/>
      <c r="D99" s="20"/>
      <c r="E99" s="20"/>
      <c r="F99" s="20"/>
      <c r="G99" s="20"/>
      <c r="H99" s="20"/>
      <c r="I99" s="20"/>
      <c r="J99" s="112">
        <f>SUM(J96:J98)</f>
        <v>1635.487</v>
      </c>
    </row>
    <row r="100" ht="13.5" thickTop="1">
      <c r="J100" s="113" t="e">
        <f>+J99-#REF!</f>
        <v>#REF!</v>
      </c>
    </row>
    <row r="101" spans="1:2" ht="12.75">
      <c r="A101" s="84" t="s">
        <v>187</v>
      </c>
      <c r="B101" s="43" t="s">
        <v>188</v>
      </c>
    </row>
    <row r="102" ht="12.75">
      <c r="A102" s="85"/>
    </row>
    <row r="103" spans="1:12" ht="12.75">
      <c r="A103" s="86" t="s">
        <v>189</v>
      </c>
      <c r="B103" s="87" t="s">
        <v>190</v>
      </c>
      <c r="C103" s="21"/>
      <c r="D103" s="21"/>
      <c r="E103" s="21"/>
      <c r="F103" s="20"/>
      <c r="G103" s="20"/>
      <c r="H103" s="20"/>
      <c r="I103" s="20"/>
      <c r="J103" s="20"/>
      <c r="K103" s="20"/>
      <c r="L103" s="20"/>
    </row>
    <row r="104" spans="1:12" ht="44.25" customHeight="1">
      <c r="A104" s="84"/>
      <c r="B104" s="101" t="s">
        <v>191</v>
      </c>
      <c r="C104" s="101"/>
      <c r="D104" s="101"/>
      <c r="E104" s="101"/>
      <c r="F104" s="101"/>
      <c r="G104" s="101"/>
      <c r="H104" s="101"/>
      <c r="I104" s="101"/>
      <c r="J104" s="101"/>
      <c r="K104" s="101"/>
      <c r="L104" s="101"/>
    </row>
    <row r="105" spans="1:12" ht="12.75" hidden="1">
      <c r="A105" s="84"/>
      <c r="B105" s="69"/>
      <c r="C105" s="69"/>
      <c r="D105" s="69"/>
      <c r="E105" s="69"/>
      <c r="F105" s="69"/>
      <c r="G105" s="69"/>
      <c r="H105" s="69"/>
      <c r="I105" s="69"/>
      <c r="J105" s="69"/>
      <c r="K105" s="69"/>
      <c r="L105" s="69"/>
    </row>
    <row r="106" spans="1:12" ht="12.75">
      <c r="A106" s="107"/>
      <c r="B106" s="20"/>
      <c r="C106" s="20"/>
      <c r="D106" s="20"/>
      <c r="E106" s="20"/>
      <c r="F106" s="20"/>
      <c r="G106" s="20"/>
      <c r="H106" s="20"/>
      <c r="I106" s="20"/>
      <c r="J106" s="20"/>
      <c r="K106" s="20"/>
      <c r="L106" s="20"/>
    </row>
    <row r="107" spans="1:12" ht="12.75">
      <c r="A107" s="86" t="s">
        <v>192</v>
      </c>
      <c r="B107" s="87" t="s">
        <v>193</v>
      </c>
      <c r="C107" s="21"/>
      <c r="D107" s="21"/>
      <c r="E107" s="21"/>
      <c r="F107" s="21"/>
      <c r="G107" s="20"/>
      <c r="H107" s="20"/>
      <c r="I107" s="20"/>
      <c r="J107" s="20"/>
      <c r="K107" s="20"/>
      <c r="L107" s="20"/>
    </row>
    <row r="108" spans="1:12" ht="12.75">
      <c r="A108" s="84"/>
      <c r="B108" s="159" t="s">
        <v>194</v>
      </c>
      <c r="C108" s="159"/>
      <c r="D108" s="159"/>
      <c r="E108" s="159"/>
      <c r="F108" s="159"/>
      <c r="G108" s="159"/>
      <c r="H108" s="159"/>
      <c r="I108" s="159"/>
      <c r="J108" s="159"/>
      <c r="K108" s="159"/>
      <c r="L108" s="159"/>
    </row>
    <row r="109" spans="1:12" ht="12.75">
      <c r="A109" s="107"/>
      <c r="B109" s="159"/>
      <c r="C109" s="159"/>
      <c r="D109" s="159"/>
      <c r="E109" s="159"/>
      <c r="F109" s="159"/>
      <c r="G109" s="159"/>
      <c r="H109" s="159"/>
      <c r="I109" s="159"/>
      <c r="J109" s="159"/>
      <c r="K109" s="159"/>
      <c r="L109" s="159"/>
    </row>
    <row r="110" spans="1:12" ht="10.5" customHeight="1">
      <c r="A110" s="107"/>
      <c r="B110" s="69"/>
      <c r="C110" s="69"/>
      <c r="D110" s="69"/>
      <c r="E110" s="69"/>
      <c r="F110" s="69"/>
      <c r="G110" s="69"/>
      <c r="H110" s="69"/>
      <c r="I110" s="69"/>
      <c r="J110" s="69"/>
      <c r="K110" s="69"/>
      <c r="L110" s="69"/>
    </row>
    <row r="111" spans="1:12" ht="12.75">
      <c r="A111" s="86" t="s">
        <v>195</v>
      </c>
      <c r="B111" s="87" t="s">
        <v>196</v>
      </c>
      <c r="C111" s="21"/>
      <c r="D111" s="21"/>
      <c r="E111" s="21"/>
      <c r="F111" s="20"/>
      <c r="G111" s="20"/>
      <c r="H111" s="20"/>
      <c r="I111" s="20"/>
      <c r="J111" s="20"/>
      <c r="K111" s="20"/>
      <c r="L111" s="20"/>
    </row>
    <row r="112" spans="1:12" ht="12.75">
      <c r="A112" s="107"/>
      <c r="B112" s="159" t="s">
        <v>197</v>
      </c>
      <c r="C112" s="102"/>
      <c r="D112" s="102"/>
      <c r="E112" s="102"/>
      <c r="F112" s="102"/>
      <c r="G112" s="102"/>
      <c r="H112" s="102"/>
      <c r="I112" s="102"/>
      <c r="J112" s="102"/>
      <c r="K112" s="102"/>
      <c r="L112" s="102"/>
    </row>
    <row r="113" spans="1:12" ht="12.75">
      <c r="A113" s="85"/>
      <c r="B113" s="102"/>
      <c r="C113" s="102"/>
      <c r="D113" s="102"/>
      <c r="E113" s="102"/>
      <c r="F113" s="102"/>
      <c r="G113" s="102"/>
      <c r="H113" s="102"/>
      <c r="I113" s="102"/>
      <c r="J113" s="102"/>
      <c r="K113" s="102"/>
      <c r="L113" s="102"/>
    </row>
    <row r="114" spans="1:12" ht="12.75">
      <c r="A114" s="85"/>
      <c r="B114" s="114"/>
      <c r="C114" s="114"/>
      <c r="D114" s="114"/>
      <c r="E114" s="114"/>
      <c r="F114" s="114"/>
      <c r="G114" s="114"/>
      <c r="H114" s="114"/>
      <c r="I114" s="114"/>
      <c r="J114" s="114"/>
      <c r="K114" s="114"/>
      <c r="L114" s="114"/>
    </row>
    <row r="115" spans="1:5" ht="12.75">
      <c r="A115" s="86" t="s">
        <v>198</v>
      </c>
      <c r="B115" s="87" t="s">
        <v>199</v>
      </c>
      <c r="C115" s="19"/>
      <c r="D115" s="19"/>
      <c r="E115" s="19"/>
    </row>
    <row r="116" spans="1:2" ht="12.75">
      <c r="A116" s="85"/>
      <c r="B116" t="s">
        <v>200</v>
      </c>
    </row>
    <row r="117" ht="12.75">
      <c r="A117" s="85"/>
    </row>
    <row r="118" spans="1:2" ht="12.75">
      <c r="A118" s="84" t="s">
        <v>201</v>
      </c>
      <c r="B118" s="43" t="s">
        <v>22</v>
      </c>
    </row>
    <row r="119" spans="1:12" ht="31.5" customHeight="1">
      <c r="A119" s="85"/>
      <c r="B119" s="159" t="s">
        <v>202</v>
      </c>
      <c r="C119" s="153"/>
      <c r="D119" s="153"/>
      <c r="E119" s="153"/>
      <c r="F119" s="153"/>
      <c r="G119" s="153"/>
      <c r="H119" s="153"/>
      <c r="I119" s="153"/>
      <c r="J119" s="153"/>
      <c r="K119" s="153"/>
      <c r="L119" s="153"/>
    </row>
    <row r="120" spans="1:12" ht="12.75" hidden="1">
      <c r="A120" s="85"/>
      <c r="B120" s="153"/>
      <c r="C120" s="153"/>
      <c r="D120" s="153"/>
      <c r="E120" s="153"/>
      <c r="F120" s="153"/>
      <c r="G120" s="153"/>
      <c r="H120" s="153"/>
      <c r="I120" s="153"/>
      <c r="J120" s="153"/>
      <c r="K120" s="153"/>
      <c r="L120" s="153"/>
    </row>
    <row r="121" ht="12.75">
      <c r="A121" s="85"/>
    </row>
    <row r="122" spans="1:12" ht="12.75">
      <c r="A122" s="86" t="s">
        <v>203</v>
      </c>
      <c r="B122" s="87" t="s">
        <v>204</v>
      </c>
      <c r="C122" s="19"/>
      <c r="D122" s="19"/>
      <c r="E122" s="19"/>
      <c r="L122" s="83"/>
    </row>
    <row r="123" spans="1:12" ht="12.75">
      <c r="A123" s="85"/>
      <c r="B123" s="153" t="s">
        <v>205</v>
      </c>
      <c r="C123" s="153"/>
      <c r="D123" s="153"/>
      <c r="E123" s="153"/>
      <c r="F123" s="153"/>
      <c r="G123" s="153"/>
      <c r="H123" s="153"/>
      <c r="I123" s="153"/>
      <c r="J123" s="153"/>
      <c r="K123" s="153"/>
      <c r="L123" s="153"/>
    </row>
    <row r="124" spans="1:12" ht="17.25" customHeight="1">
      <c r="A124" s="85"/>
      <c r="B124" s="153"/>
      <c r="C124" s="153"/>
      <c r="D124" s="153"/>
      <c r="E124" s="153"/>
      <c r="F124" s="153"/>
      <c r="G124" s="153"/>
      <c r="H124" s="153"/>
      <c r="I124" s="153"/>
      <c r="J124" s="153"/>
      <c r="K124" s="153"/>
      <c r="L124" s="153"/>
    </row>
    <row r="125" spans="1:5" ht="12.75">
      <c r="A125" s="86" t="s">
        <v>206</v>
      </c>
      <c r="B125" s="87" t="s">
        <v>207</v>
      </c>
      <c r="C125" s="19"/>
      <c r="D125" s="19"/>
      <c r="E125" s="19"/>
    </row>
    <row r="126" spans="1:12" ht="12.75">
      <c r="A126" s="85"/>
      <c r="B126" s="96" t="s">
        <v>208</v>
      </c>
      <c r="C126" s="80"/>
      <c r="D126" s="80"/>
      <c r="E126" s="80"/>
      <c r="F126" s="80"/>
      <c r="G126" s="80"/>
      <c r="H126" s="80"/>
      <c r="I126" s="80"/>
      <c r="J126" s="80"/>
      <c r="K126" s="80"/>
      <c r="L126" s="80"/>
    </row>
    <row r="127" spans="1:12" ht="12.75">
      <c r="A127" s="85"/>
      <c r="B127" s="96"/>
      <c r="C127" s="96"/>
      <c r="D127" s="96"/>
      <c r="E127" s="96"/>
      <c r="F127" s="96"/>
      <c r="G127" s="96"/>
      <c r="H127" s="96"/>
      <c r="I127" s="96"/>
      <c r="J127" s="96"/>
      <c r="K127" s="96"/>
      <c r="L127" s="96"/>
    </row>
    <row r="128" spans="1:12" ht="12.75">
      <c r="A128" s="86" t="s">
        <v>209</v>
      </c>
      <c r="B128" s="87" t="s">
        <v>210</v>
      </c>
      <c r="C128" s="21"/>
      <c r="D128" s="21"/>
      <c r="E128" s="21"/>
      <c r="F128" s="20"/>
      <c r="G128" s="20"/>
      <c r="H128" s="20"/>
      <c r="I128" s="20"/>
      <c r="J128" s="20"/>
      <c r="K128" s="20"/>
      <c r="L128" s="20"/>
    </row>
    <row r="129" spans="1:12" ht="12.75">
      <c r="A129" s="107"/>
      <c r="B129" s="159" t="s">
        <v>211</v>
      </c>
      <c r="C129" s="159"/>
      <c r="D129" s="159"/>
      <c r="E129" s="159"/>
      <c r="F129" s="159"/>
      <c r="G129" s="159"/>
      <c r="H129" s="159"/>
      <c r="I129" s="159"/>
      <c r="J129" s="159"/>
      <c r="K129" s="159"/>
      <c r="L129" s="159"/>
    </row>
    <row r="130" spans="1:12" ht="12.75">
      <c r="A130" s="107"/>
      <c r="B130" s="159"/>
      <c r="C130" s="159"/>
      <c r="D130" s="159"/>
      <c r="E130" s="159"/>
      <c r="F130" s="159"/>
      <c r="G130" s="159"/>
      <c r="H130" s="159"/>
      <c r="I130" s="159"/>
      <c r="J130" s="159"/>
      <c r="K130" s="159"/>
      <c r="L130" s="159"/>
    </row>
    <row r="131" spans="1:12" ht="12.75">
      <c r="A131" s="107"/>
      <c r="B131" s="103" t="s">
        <v>212</v>
      </c>
      <c r="C131" s="103"/>
      <c r="D131" s="103"/>
      <c r="E131" s="103"/>
      <c r="F131" s="103"/>
      <c r="G131" s="103"/>
      <c r="H131" s="103"/>
      <c r="I131" s="103"/>
      <c r="J131" s="103"/>
      <c r="K131" s="103"/>
      <c r="L131" s="103"/>
    </row>
    <row r="132" spans="1:12" ht="12.75">
      <c r="A132" s="107"/>
      <c r="B132" s="69"/>
      <c r="C132" s="69"/>
      <c r="D132" s="69"/>
      <c r="E132" s="69"/>
      <c r="F132" s="69"/>
      <c r="G132" s="69"/>
      <c r="H132" s="69"/>
      <c r="I132" s="69"/>
      <c r="J132" s="69"/>
      <c r="K132" s="69"/>
      <c r="L132" s="69"/>
    </row>
    <row r="133" spans="1:12" ht="27.75" customHeight="1">
      <c r="A133" s="107"/>
      <c r="B133" s="69"/>
      <c r="C133" s="160" t="s">
        <v>213</v>
      </c>
      <c r="D133" s="160"/>
      <c r="E133" s="160"/>
      <c r="F133" s="160"/>
      <c r="G133" s="160"/>
      <c r="H133" s="160"/>
      <c r="I133" s="160"/>
      <c r="J133" s="160"/>
      <c r="K133" s="160"/>
      <c r="L133" s="160"/>
    </row>
    <row r="134" spans="1:12" ht="12.75">
      <c r="A134" s="107"/>
      <c r="B134" s="69"/>
      <c r="C134" s="161"/>
      <c r="D134" s="161"/>
      <c r="E134" s="161"/>
      <c r="F134" s="161"/>
      <c r="G134" s="161"/>
      <c r="H134" s="161"/>
      <c r="I134" s="161"/>
      <c r="J134" s="161"/>
      <c r="K134" s="161"/>
      <c r="L134" s="161"/>
    </row>
    <row r="135" spans="1:12" ht="12.75">
      <c r="A135" s="107"/>
      <c r="B135" s="162" t="s">
        <v>214</v>
      </c>
      <c r="C135" s="162"/>
      <c r="D135" s="162"/>
      <c r="E135" s="162"/>
      <c r="F135" s="162"/>
      <c r="G135" s="162"/>
      <c r="H135" s="162"/>
      <c r="I135" s="162"/>
      <c r="J135" s="162"/>
      <c r="K135" s="162"/>
      <c r="L135" s="162"/>
    </row>
    <row r="136" spans="1:12" ht="12.75">
      <c r="A136" s="107"/>
      <c r="B136" s="69"/>
      <c r="C136" s="69"/>
      <c r="D136" s="69"/>
      <c r="E136" s="69"/>
      <c r="F136" s="69"/>
      <c r="G136" s="69"/>
      <c r="H136" s="69"/>
      <c r="I136" s="69"/>
      <c r="J136" s="69"/>
      <c r="K136" s="69"/>
      <c r="L136" s="69"/>
    </row>
    <row r="137" spans="1:12" ht="34.5" customHeight="1">
      <c r="A137" s="107"/>
      <c r="B137" s="69"/>
      <c r="C137" s="163" t="s">
        <v>215</v>
      </c>
      <c r="D137" s="163"/>
      <c r="E137" s="163"/>
      <c r="F137" s="163"/>
      <c r="G137" s="163"/>
      <c r="H137" s="163"/>
      <c r="I137" s="163"/>
      <c r="J137" s="163"/>
      <c r="K137" s="163"/>
      <c r="L137" s="163"/>
    </row>
    <row r="138" spans="1:12" ht="15.75" customHeight="1">
      <c r="A138" s="107"/>
      <c r="B138" s="69"/>
      <c r="C138" s="163" t="s">
        <v>216</v>
      </c>
      <c r="D138" s="163"/>
      <c r="E138" s="163"/>
      <c r="F138" s="163"/>
      <c r="G138" s="163"/>
      <c r="H138" s="163"/>
      <c r="I138" s="163"/>
      <c r="J138" s="163"/>
      <c r="K138" s="163"/>
      <c r="L138" s="163"/>
    </row>
    <row r="139" spans="1:13" ht="12.75" customHeight="1">
      <c r="A139" s="107"/>
      <c r="B139" s="117"/>
      <c r="C139" s="117"/>
      <c r="D139" s="117"/>
      <c r="E139" s="117"/>
      <c r="F139" s="117"/>
      <c r="G139" s="117"/>
      <c r="H139" s="117"/>
      <c r="I139" s="117"/>
      <c r="J139" s="117"/>
      <c r="K139" s="117"/>
      <c r="L139" s="117"/>
      <c r="M139" s="117"/>
    </row>
    <row r="140" spans="1:13" ht="49.5" customHeight="1">
      <c r="A140" s="107"/>
      <c r="B140" s="90"/>
      <c r="C140" s="92"/>
      <c r="D140" s="92"/>
      <c r="E140" s="92"/>
      <c r="F140" s="92"/>
      <c r="G140" s="92"/>
      <c r="H140" s="92"/>
      <c r="I140" s="118" t="s">
        <v>217</v>
      </c>
      <c r="J140" s="118" t="s">
        <v>218</v>
      </c>
      <c r="M140" s="119"/>
    </row>
    <row r="141" spans="1:13" ht="19.5" customHeight="1">
      <c r="A141" s="107"/>
      <c r="B141" s="92"/>
      <c r="C141" s="92"/>
      <c r="D141" s="92"/>
      <c r="E141" s="92"/>
      <c r="F141" s="92"/>
      <c r="G141" s="92"/>
      <c r="H141" s="92"/>
      <c r="I141" s="120" t="s">
        <v>219</v>
      </c>
      <c r="J141" s="92"/>
      <c r="K141" s="121"/>
      <c r="L141" s="122"/>
      <c r="M141" s="119"/>
    </row>
    <row r="142" spans="1:13" ht="18" customHeight="1">
      <c r="A142" s="107"/>
      <c r="B142" s="92" t="s">
        <v>220</v>
      </c>
      <c r="C142" s="92"/>
      <c r="D142" s="92"/>
      <c r="E142" s="92"/>
      <c r="F142" s="92"/>
      <c r="G142" s="92"/>
      <c r="H142" s="92"/>
      <c r="I142" s="90">
        <v>0.45</v>
      </c>
      <c r="J142" s="123">
        <v>2608000</v>
      </c>
      <c r="K142" s="121"/>
      <c r="L142" s="122"/>
      <c r="M142" s="119"/>
    </row>
    <row r="143" spans="1:13" ht="18.75" customHeight="1">
      <c r="A143" s="107"/>
      <c r="B143" s="92" t="s">
        <v>221</v>
      </c>
      <c r="C143" s="92"/>
      <c r="D143" s="92"/>
      <c r="E143" s="92"/>
      <c r="F143" s="92"/>
      <c r="G143" s="92"/>
      <c r="H143" s="92"/>
      <c r="I143" s="90"/>
      <c r="J143" s="123">
        <v>71000</v>
      </c>
      <c r="K143" s="121"/>
      <c r="L143" s="122"/>
      <c r="M143" s="119"/>
    </row>
    <row r="144" spans="1:13" ht="20.25" customHeight="1" thickBot="1">
      <c r="A144" s="107"/>
      <c r="B144" s="92" t="s">
        <v>222</v>
      </c>
      <c r="C144" s="92"/>
      <c r="D144" s="92"/>
      <c r="E144" s="92"/>
      <c r="F144" s="92"/>
      <c r="G144" s="92"/>
      <c r="H144" s="92"/>
      <c r="I144" s="124"/>
      <c r="J144" s="125">
        <f>+J142-J143</f>
        <v>2537000</v>
      </c>
      <c r="K144" s="119"/>
      <c r="L144" s="122"/>
      <c r="M144" s="119"/>
    </row>
    <row r="145" spans="1:12" ht="15.75" customHeight="1" thickTop="1">
      <c r="A145" s="107"/>
      <c r="B145" s="69"/>
      <c r="C145" s="116"/>
      <c r="D145" s="116"/>
      <c r="E145" s="116"/>
      <c r="F145" s="116"/>
      <c r="G145" s="116"/>
      <c r="H145" s="116"/>
      <c r="I145" s="116"/>
      <c r="J145" s="116"/>
      <c r="K145" s="116"/>
      <c r="L145" s="116"/>
    </row>
    <row r="146" spans="1:12" ht="12.75">
      <c r="A146" s="107"/>
      <c r="B146" s="162" t="s">
        <v>223</v>
      </c>
      <c r="C146" s="162"/>
      <c r="D146" s="162"/>
      <c r="E146" s="162"/>
      <c r="F146" s="162"/>
      <c r="G146" s="162"/>
      <c r="H146" s="162"/>
      <c r="I146" s="162"/>
      <c r="J146" s="162"/>
      <c r="K146" s="162"/>
      <c r="L146" s="162"/>
    </row>
    <row r="147" spans="1:12" ht="12.75">
      <c r="A147" s="107"/>
      <c r="B147" s="69"/>
      <c r="C147" s="69"/>
      <c r="D147" s="69"/>
      <c r="E147" s="69"/>
      <c r="F147" s="69"/>
      <c r="G147" s="69"/>
      <c r="H147" s="69"/>
      <c r="I147" s="69"/>
      <c r="J147" s="69"/>
      <c r="K147" s="69"/>
      <c r="L147" s="69"/>
    </row>
    <row r="148" spans="1:12" ht="48.75" customHeight="1">
      <c r="A148" s="107"/>
      <c r="B148" s="69"/>
      <c r="C148" s="163" t="s">
        <v>224</v>
      </c>
      <c r="D148" s="163"/>
      <c r="E148" s="163"/>
      <c r="F148" s="163"/>
      <c r="G148" s="163"/>
      <c r="H148" s="163"/>
      <c r="I148" s="163"/>
      <c r="J148" s="163"/>
      <c r="K148" s="163"/>
      <c r="L148" s="163"/>
    </row>
    <row r="149" spans="1:12" ht="14.25" customHeight="1" hidden="1">
      <c r="A149" s="107"/>
      <c r="B149" s="69"/>
      <c r="C149" s="116"/>
      <c r="D149" s="116"/>
      <c r="E149" s="116"/>
      <c r="F149" s="116"/>
      <c r="G149" s="116"/>
      <c r="H149" s="116"/>
      <c r="I149" s="116"/>
      <c r="J149" s="116"/>
      <c r="K149" s="116"/>
      <c r="L149" s="116"/>
    </row>
    <row r="150" spans="1:12" ht="14.25" customHeight="1">
      <c r="A150" s="107"/>
      <c r="B150" s="69"/>
      <c r="C150" s="163" t="s">
        <v>225</v>
      </c>
      <c r="D150" s="163"/>
      <c r="E150" s="163"/>
      <c r="F150" s="163"/>
      <c r="G150" s="163"/>
      <c r="H150" s="163"/>
      <c r="I150" s="163"/>
      <c r="J150" s="163"/>
      <c r="K150" s="163"/>
      <c r="L150" s="163"/>
    </row>
    <row r="151" spans="1:12" ht="14.25" customHeight="1">
      <c r="A151" s="107"/>
      <c r="B151" s="69"/>
      <c r="C151" s="116"/>
      <c r="D151" s="116"/>
      <c r="E151" s="116"/>
      <c r="F151" s="116"/>
      <c r="G151" s="116"/>
      <c r="H151" s="116"/>
      <c r="I151" s="116"/>
      <c r="J151" s="116"/>
      <c r="K151" s="116"/>
      <c r="L151" s="116"/>
    </row>
    <row r="152" spans="1:12" ht="15.75" customHeight="1">
      <c r="A152" s="107"/>
      <c r="B152" s="69"/>
      <c r="C152" s="115"/>
      <c r="D152" s="43"/>
      <c r="E152" s="126"/>
      <c r="F152" s="126"/>
      <c r="G152" s="126"/>
      <c r="H152" s="126"/>
      <c r="I152" s="43"/>
      <c r="J152" s="126" t="s">
        <v>226</v>
      </c>
      <c r="K152" s="126"/>
      <c r="L152" s="43"/>
    </row>
    <row r="153" spans="1:12" ht="15.75" customHeight="1">
      <c r="A153" s="107"/>
      <c r="B153" s="69"/>
      <c r="C153" s="115"/>
      <c r="D153" s="126"/>
      <c r="E153" s="126"/>
      <c r="F153" s="126"/>
      <c r="G153" s="126"/>
      <c r="H153" s="126"/>
      <c r="I153" s="126" t="s">
        <v>227</v>
      </c>
      <c r="J153" s="126" t="s">
        <v>228</v>
      </c>
      <c r="K153" s="126"/>
      <c r="L153" s="126" t="s">
        <v>229</v>
      </c>
    </row>
    <row r="154" spans="1:12" ht="15.75" customHeight="1">
      <c r="A154" s="107"/>
      <c r="B154" s="69"/>
      <c r="C154" s="115"/>
      <c r="D154" s="126"/>
      <c r="E154" s="126"/>
      <c r="F154" s="126"/>
      <c r="G154" s="126"/>
      <c r="H154" s="126"/>
      <c r="I154" s="126" t="s">
        <v>230</v>
      </c>
      <c r="J154" s="126" t="s">
        <v>182</v>
      </c>
      <c r="K154" s="126"/>
      <c r="L154" s="126" t="s">
        <v>231</v>
      </c>
    </row>
    <row r="155" spans="1:12" ht="15.75" customHeight="1">
      <c r="A155" s="107"/>
      <c r="B155" s="69"/>
      <c r="C155" s="115"/>
      <c r="D155" s="126" t="s">
        <v>232</v>
      </c>
      <c r="E155" s="126"/>
      <c r="F155" s="126"/>
      <c r="G155" s="126"/>
      <c r="H155" s="126"/>
      <c r="I155" s="126" t="s">
        <v>158</v>
      </c>
      <c r="J155" s="126" t="s">
        <v>158</v>
      </c>
      <c r="K155" s="126"/>
      <c r="L155" s="126" t="s">
        <v>158</v>
      </c>
    </row>
    <row r="156" spans="1:12" ht="15.75" customHeight="1">
      <c r="A156" s="107"/>
      <c r="B156" s="69"/>
      <c r="C156" s="115"/>
      <c r="D156" s="115"/>
      <c r="E156" s="115"/>
      <c r="F156" s="115"/>
      <c r="G156" s="115"/>
      <c r="H156" s="115"/>
      <c r="I156" s="127"/>
      <c r="J156" s="127"/>
      <c r="K156" s="127"/>
      <c r="L156" s="127"/>
    </row>
    <row r="157" spans="1:12" ht="15.75" customHeight="1">
      <c r="A157" s="107"/>
      <c r="B157" s="69"/>
      <c r="C157" s="115"/>
      <c r="D157" s="115" t="s">
        <v>233</v>
      </c>
      <c r="E157" s="115"/>
      <c r="F157" s="115"/>
      <c r="G157" s="115"/>
      <c r="H157" s="115"/>
      <c r="I157" s="128">
        <v>6000</v>
      </c>
      <c r="J157" s="128">
        <v>6000</v>
      </c>
      <c r="K157" s="128"/>
      <c r="L157" s="128">
        <v>0</v>
      </c>
    </row>
    <row r="158" spans="1:12" ht="15.75" customHeight="1">
      <c r="A158" s="107"/>
      <c r="B158" s="69"/>
      <c r="C158" s="115"/>
      <c r="D158" s="115" t="s">
        <v>234</v>
      </c>
      <c r="E158" s="115"/>
      <c r="F158" s="115"/>
      <c r="G158" s="115"/>
      <c r="H158" s="115"/>
      <c r="I158" s="128">
        <v>2770</v>
      </c>
      <c r="J158" s="129">
        <v>1953</v>
      </c>
      <c r="K158" s="128"/>
      <c r="L158" s="128">
        <f>+I158-J158</f>
        <v>817</v>
      </c>
    </row>
    <row r="159" spans="1:12" ht="15.75" customHeight="1">
      <c r="A159" s="107"/>
      <c r="B159" s="69"/>
      <c r="C159" s="115"/>
      <c r="D159" s="115" t="s">
        <v>235</v>
      </c>
      <c r="E159" s="115"/>
      <c r="F159" s="115"/>
      <c r="G159" s="115"/>
      <c r="H159" s="115"/>
      <c r="I159" s="128">
        <v>1500</v>
      </c>
      <c r="J159" s="128">
        <v>1500</v>
      </c>
      <c r="K159" s="128"/>
      <c r="L159" s="128">
        <v>0</v>
      </c>
    </row>
    <row r="160" spans="1:12" ht="15.75" customHeight="1" thickBot="1">
      <c r="A160" s="107"/>
      <c r="B160" s="69"/>
      <c r="C160" s="115"/>
      <c r="D160" s="126" t="s">
        <v>65</v>
      </c>
      <c r="E160" s="115"/>
      <c r="F160" s="115"/>
      <c r="G160" s="115"/>
      <c r="H160" s="115"/>
      <c r="I160" s="130">
        <f>SUM(I157:I159)</f>
        <v>10270</v>
      </c>
      <c r="J160" s="130">
        <f>SUM(J157:J159)</f>
        <v>9453</v>
      </c>
      <c r="K160" s="128"/>
      <c r="L160" s="130">
        <f>SUM(L157:L159)</f>
        <v>817</v>
      </c>
    </row>
    <row r="161" spans="1:12" ht="15.75" customHeight="1" thickTop="1">
      <c r="A161" s="107"/>
      <c r="B161" s="69"/>
      <c r="C161" s="115"/>
      <c r="D161" s="126"/>
      <c r="E161" s="115"/>
      <c r="F161" s="115"/>
      <c r="G161" s="115"/>
      <c r="H161" s="115"/>
      <c r="I161" s="131"/>
      <c r="J161" s="136"/>
      <c r="K161" s="128"/>
      <c r="L161" s="131"/>
    </row>
    <row r="162" spans="1:12" ht="15.75" customHeight="1">
      <c r="A162" s="107"/>
      <c r="B162" s="69"/>
      <c r="C162" s="115"/>
      <c r="D162" s="160" t="s">
        <v>236</v>
      </c>
      <c r="E162" s="160"/>
      <c r="F162" s="160"/>
      <c r="G162" s="160"/>
      <c r="H162" s="160"/>
      <c r="I162" s="160"/>
      <c r="J162" s="160"/>
      <c r="K162" s="160"/>
      <c r="L162" s="160"/>
    </row>
    <row r="163" spans="1:12" ht="15.75" customHeight="1">
      <c r="A163" s="107"/>
      <c r="B163" s="69"/>
      <c r="C163" s="115"/>
      <c r="D163" s="126"/>
      <c r="E163" s="115"/>
      <c r="F163" s="115"/>
      <c r="G163" s="115"/>
      <c r="H163" s="115"/>
      <c r="I163" s="131"/>
      <c r="J163" s="131"/>
      <c r="K163" s="128"/>
      <c r="L163" s="131"/>
    </row>
    <row r="164" spans="1:10" ht="12.75">
      <c r="A164" s="84" t="s">
        <v>237</v>
      </c>
      <c r="B164" s="43" t="s">
        <v>238</v>
      </c>
      <c r="C164" s="20"/>
      <c r="D164" s="20"/>
      <c r="E164" s="20"/>
      <c r="F164" s="20"/>
      <c r="G164" s="20"/>
      <c r="H164" s="20"/>
      <c r="I164" s="20"/>
      <c r="J164" s="20"/>
    </row>
    <row r="165" spans="1:10" ht="12.75">
      <c r="A165" s="107"/>
      <c r="B165" s="20"/>
      <c r="C165" s="20"/>
      <c r="D165" s="20"/>
      <c r="E165" s="20"/>
      <c r="F165" s="20"/>
      <c r="G165" s="20"/>
      <c r="H165" s="20"/>
      <c r="I165" s="20"/>
      <c r="J165" s="107" t="s">
        <v>14</v>
      </c>
    </row>
    <row r="166" spans="1:10" ht="12.75">
      <c r="A166" s="107"/>
      <c r="B166" s="20" t="s">
        <v>25</v>
      </c>
      <c r="C166" s="20" t="s">
        <v>239</v>
      </c>
      <c r="D166" s="20"/>
      <c r="E166" s="20"/>
      <c r="F166" s="20"/>
      <c r="G166" s="20"/>
      <c r="H166" s="20"/>
      <c r="I166" s="20"/>
      <c r="J166" s="20"/>
    </row>
    <row r="167" spans="1:10" ht="12.75">
      <c r="A167" s="107"/>
      <c r="B167" s="20"/>
      <c r="C167" s="20" t="s">
        <v>185</v>
      </c>
      <c r="D167" s="20"/>
      <c r="E167" s="20"/>
      <c r="F167" s="20"/>
      <c r="G167" s="20"/>
      <c r="H167" s="20"/>
      <c r="I167" s="20"/>
      <c r="J167" s="20">
        <v>7</v>
      </c>
    </row>
    <row r="168" spans="1:10" ht="12.75">
      <c r="A168" s="107"/>
      <c r="B168" s="20"/>
      <c r="C168" s="20" t="s">
        <v>240</v>
      </c>
      <c r="D168" s="20"/>
      <c r="E168" s="20"/>
      <c r="F168" s="20"/>
      <c r="G168" s="20"/>
      <c r="H168" s="20"/>
      <c r="I168" s="20"/>
      <c r="J168" s="137">
        <v>69</v>
      </c>
    </row>
    <row r="169" spans="1:10" ht="12.75">
      <c r="A169" s="107"/>
      <c r="B169" s="20"/>
      <c r="C169" s="20" t="s">
        <v>241</v>
      </c>
      <c r="D169" s="20"/>
      <c r="E169" s="20"/>
      <c r="F169" s="20"/>
      <c r="G169" s="20"/>
      <c r="H169" s="20"/>
      <c r="I169" s="20"/>
      <c r="J169" s="137">
        <v>83</v>
      </c>
    </row>
    <row r="170" spans="1:10" ht="13.5" thickBot="1">
      <c r="A170" s="107"/>
      <c r="B170" s="20"/>
      <c r="C170" s="20"/>
      <c r="D170" s="20"/>
      <c r="E170" s="20"/>
      <c r="F170" s="20"/>
      <c r="G170" s="20"/>
      <c r="H170" s="20"/>
      <c r="I170" s="20"/>
      <c r="J170" s="138">
        <f>SUM(J167:J169)</f>
        <v>159</v>
      </c>
    </row>
    <row r="171" spans="1:10" ht="13.5" thickTop="1">
      <c r="A171" s="107"/>
      <c r="B171" s="20" t="s">
        <v>27</v>
      </c>
      <c r="C171" s="20" t="s">
        <v>242</v>
      </c>
      <c r="D171" s="20"/>
      <c r="E171" s="20"/>
      <c r="F171" s="20"/>
      <c r="G171" s="20"/>
      <c r="H171" s="20"/>
      <c r="I171" s="20"/>
      <c r="J171" s="139"/>
    </row>
    <row r="172" spans="1:10" ht="12.75">
      <c r="A172" s="107"/>
      <c r="B172" s="20"/>
      <c r="C172" s="20" t="s">
        <v>243</v>
      </c>
      <c r="D172" s="20"/>
      <c r="E172" s="20"/>
      <c r="F172" s="20"/>
      <c r="G172" s="20"/>
      <c r="H172" s="20"/>
      <c r="I172" s="20"/>
      <c r="J172" s="140">
        <v>160</v>
      </c>
    </row>
    <row r="173" spans="1:10" ht="12.75">
      <c r="A173" s="107"/>
      <c r="B173" s="20"/>
      <c r="C173" s="20" t="s">
        <v>244</v>
      </c>
      <c r="D173" s="20"/>
      <c r="E173" s="20"/>
      <c r="F173" s="20"/>
      <c r="G173" s="20"/>
      <c r="H173" s="20"/>
      <c r="I173" s="20"/>
      <c r="J173" s="140">
        <v>916</v>
      </c>
    </row>
    <row r="174" spans="1:10" ht="13.5" thickBot="1">
      <c r="A174" s="141"/>
      <c r="B174" s="142"/>
      <c r="C174" s="142"/>
      <c r="D174" s="142"/>
      <c r="E174" s="142"/>
      <c r="F174" s="142"/>
      <c r="G174" s="142"/>
      <c r="H174" s="142"/>
      <c r="I174" s="142"/>
      <c r="J174" s="143">
        <f>SUM(J172:J173)</f>
        <v>1076</v>
      </c>
    </row>
    <row r="175" spans="1:3" ht="13.5" thickTop="1">
      <c r="A175" s="85"/>
      <c r="B175" t="s">
        <v>245</v>
      </c>
      <c r="C175" t="s">
        <v>246</v>
      </c>
    </row>
    <row r="176" ht="12.75">
      <c r="A176" s="85"/>
    </row>
    <row r="177" spans="1:2" ht="12.75">
      <c r="A177" s="84" t="s">
        <v>247</v>
      </c>
      <c r="B177" s="43" t="s">
        <v>248</v>
      </c>
    </row>
    <row r="178" spans="1:2" ht="12.75">
      <c r="A178" s="85"/>
      <c r="B178" t="s">
        <v>249</v>
      </c>
    </row>
    <row r="179" ht="12.75">
      <c r="A179" s="85"/>
    </row>
    <row r="180" spans="1:2" ht="12.75">
      <c r="A180" s="84" t="s">
        <v>250</v>
      </c>
      <c r="B180" s="43" t="s">
        <v>251</v>
      </c>
    </row>
    <row r="181" spans="1:2" ht="12.75">
      <c r="A181" s="85"/>
      <c r="B181" t="s">
        <v>252</v>
      </c>
    </row>
    <row r="182" ht="12.75">
      <c r="A182" s="85"/>
    </row>
    <row r="183" spans="1:12" ht="12.75">
      <c r="A183" s="84" t="s">
        <v>253</v>
      </c>
      <c r="B183" s="43" t="s">
        <v>254</v>
      </c>
      <c r="L183" s="83"/>
    </row>
    <row r="184" spans="1:12" ht="16.5" customHeight="1">
      <c r="A184" s="85"/>
      <c r="B184" s="132" t="str">
        <f>B49</f>
        <v>There were no dividend paid during the current financial quarter.</v>
      </c>
      <c r="C184" s="132"/>
      <c r="D184" s="132"/>
      <c r="E184" s="132"/>
      <c r="F184" s="132"/>
      <c r="G184" s="132"/>
      <c r="H184" s="132"/>
      <c r="I184" s="132"/>
      <c r="J184" s="132"/>
      <c r="K184" s="132"/>
      <c r="L184" s="132"/>
    </row>
    <row r="185" spans="1:12" ht="12.75">
      <c r="A185" s="85"/>
      <c r="B185" s="97"/>
      <c r="C185" s="97"/>
      <c r="D185" s="97"/>
      <c r="E185" s="97"/>
      <c r="F185" s="97"/>
      <c r="G185" s="97"/>
      <c r="H185" s="97"/>
      <c r="I185" s="97"/>
      <c r="J185" s="97"/>
      <c r="K185" s="97"/>
      <c r="L185" s="97"/>
    </row>
    <row r="186" spans="1:2" ht="12.75" customHeight="1">
      <c r="A186" s="86" t="s">
        <v>255</v>
      </c>
      <c r="B186" s="43" t="s">
        <v>256</v>
      </c>
    </row>
    <row r="187" spans="1:3" ht="12.75">
      <c r="A187" s="85"/>
      <c r="B187" s="85" t="s">
        <v>141</v>
      </c>
      <c r="C187" t="s">
        <v>257</v>
      </c>
    </row>
    <row r="188" spans="1:12" ht="12.75">
      <c r="A188" s="85"/>
      <c r="C188" s="153" t="s">
        <v>258</v>
      </c>
      <c r="D188" s="153"/>
      <c r="E188" s="153"/>
      <c r="F188" s="153"/>
      <c r="G188" s="153"/>
      <c r="H188" s="153"/>
      <c r="I188" s="153"/>
      <c r="J188" s="153"/>
      <c r="K188" s="153"/>
      <c r="L188" s="153"/>
    </row>
    <row r="189" spans="1:12" ht="12.75">
      <c r="A189" s="85"/>
      <c r="C189" s="153"/>
      <c r="D189" s="153"/>
      <c r="E189" s="153"/>
      <c r="F189" s="153"/>
      <c r="G189" s="153"/>
      <c r="H189" s="153"/>
      <c r="I189" s="153"/>
      <c r="J189" s="153"/>
      <c r="K189" s="153"/>
      <c r="L189" s="153"/>
    </row>
    <row r="190" spans="1:12" ht="12.75">
      <c r="A190" s="85"/>
      <c r="C190" s="102"/>
      <c r="D190" s="102"/>
      <c r="E190" s="102"/>
      <c r="F190" s="102"/>
      <c r="G190" s="102"/>
      <c r="H190" s="102"/>
      <c r="I190" s="102"/>
      <c r="J190" s="102"/>
      <c r="K190" s="102"/>
      <c r="L190" s="102"/>
    </row>
    <row r="191" spans="1:12" ht="12.75">
      <c r="A191" s="85"/>
      <c r="C191" s="114"/>
      <c r="D191" s="114"/>
      <c r="E191" s="114"/>
      <c r="F191" s="114"/>
      <c r="G191" s="114"/>
      <c r="H191" s="114"/>
      <c r="I191" s="114"/>
      <c r="J191" s="114"/>
      <c r="K191" s="114"/>
      <c r="L191" s="114"/>
    </row>
    <row r="192" spans="1:12" ht="12.75">
      <c r="A192" s="85"/>
      <c r="C192" s="114"/>
      <c r="D192" s="114"/>
      <c r="E192" s="114"/>
      <c r="F192" s="114"/>
      <c r="G192" s="114"/>
      <c r="H192" s="114"/>
      <c r="I192" s="114"/>
      <c r="J192" s="114"/>
      <c r="K192" s="114"/>
      <c r="L192" s="114"/>
    </row>
    <row r="193" spans="1:12" ht="12.75">
      <c r="A193" s="85"/>
      <c r="C193" s="114"/>
      <c r="D193" s="114"/>
      <c r="E193" s="114"/>
      <c r="F193" s="114"/>
      <c r="G193" s="114"/>
      <c r="H193" s="114"/>
      <c r="I193" s="114"/>
      <c r="J193" s="114"/>
      <c r="K193" s="114"/>
      <c r="L193" s="114"/>
    </row>
    <row r="194" spans="1:12" ht="12.75">
      <c r="A194" s="85"/>
      <c r="C194" s="114"/>
      <c r="D194" s="114"/>
      <c r="E194" s="114"/>
      <c r="F194" s="114"/>
      <c r="G194" s="114"/>
      <c r="H194" s="114"/>
      <c r="I194" s="114"/>
      <c r="J194" s="114"/>
      <c r="K194" s="114"/>
      <c r="L194" s="114"/>
    </row>
    <row r="195" spans="1:12" ht="12.75">
      <c r="A195" s="85"/>
      <c r="C195" s="114"/>
      <c r="D195" s="114"/>
      <c r="E195" s="114"/>
      <c r="F195" s="114"/>
      <c r="G195" s="114"/>
      <c r="H195" s="114"/>
      <c r="I195" s="114"/>
      <c r="J195" s="114"/>
      <c r="K195" s="114"/>
      <c r="L195" s="114"/>
    </row>
    <row r="196" spans="1:12" ht="12.75">
      <c r="A196" s="85"/>
      <c r="C196" s="114"/>
      <c r="D196" s="114"/>
      <c r="E196" s="114"/>
      <c r="F196" s="114"/>
      <c r="G196" s="114"/>
      <c r="H196" s="114"/>
      <c r="I196" s="114"/>
      <c r="J196" s="114"/>
      <c r="K196" s="114"/>
      <c r="L196" s="114"/>
    </row>
    <row r="197" ht="12.75">
      <c r="A197" s="85"/>
    </row>
    <row r="198" ht="12.75">
      <c r="A198" s="85"/>
    </row>
    <row r="199" ht="12.75">
      <c r="A199" t="s">
        <v>259</v>
      </c>
    </row>
    <row r="203" ht="12.75">
      <c r="A203" t="s">
        <v>260</v>
      </c>
    </row>
    <row r="204" ht="12.75">
      <c r="A204" t="s">
        <v>261</v>
      </c>
    </row>
    <row r="206" ht="12.75">
      <c r="A206" t="s">
        <v>262</v>
      </c>
    </row>
    <row r="208" spans="1:4" ht="12.75">
      <c r="A208" s="164" t="s">
        <v>263</v>
      </c>
      <c r="B208" s="164"/>
      <c r="C208" s="164"/>
      <c r="D208" s="164"/>
    </row>
    <row r="209" ht="12.75">
      <c r="A209" s="85"/>
    </row>
  </sheetData>
  <mergeCells count="37">
    <mergeCell ref="A208:D208"/>
    <mergeCell ref="C150:L150"/>
    <mergeCell ref="D162:L162"/>
    <mergeCell ref="B184:L184"/>
    <mergeCell ref="C188:L190"/>
    <mergeCell ref="C137:L137"/>
    <mergeCell ref="C138:L138"/>
    <mergeCell ref="B146:L146"/>
    <mergeCell ref="C148:L148"/>
    <mergeCell ref="B131:L131"/>
    <mergeCell ref="C133:L133"/>
    <mergeCell ref="C134:L134"/>
    <mergeCell ref="B135:L135"/>
    <mergeCell ref="B112:L113"/>
    <mergeCell ref="B119:L120"/>
    <mergeCell ref="B123:L124"/>
    <mergeCell ref="B129:L130"/>
    <mergeCell ref="B81:L83"/>
    <mergeCell ref="B87:L87"/>
    <mergeCell ref="B104:L104"/>
    <mergeCell ref="B108:L109"/>
    <mergeCell ref="D58:F58"/>
    <mergeCell ref="B63:L64"/>
    <mergeCell ref="B67:L69"/>
    <mergeCell ref="B72:L75"/>
    <mergeCell ref="B30:L31"/>
    <mergeCell ref="B34:L35"/>
    <mergeCell ref="C39:L40"/>
    <mergeCell ref="B49:L49"/>
    <mergeCell ref="A6:L6"/>
    <mergeCell ref="B13:L14"/>
    <mergeCell ref="B16:L17"/>
    <mergeCell ref="B26:L27"/>
    <mergeCell ref="A2:L2"/>
    <mergeCell ref="A3:L3"/>
    <mergeCell ref="A4:L4"/>
    <mergeCell ref="A5:L5"/>
  </mergeCells>
  <printOptions/>
  <pageMargins left="0.75" right="0.75" top="1" bottom="1" header="0.5" footer="0.5"/>
  <pageSetup horizontalDpi="600" verticalDpi="600" orientation="portrait" paperSize="9" scale="73" r:id="rId1"/>
  <rowBreaks count="2" manualBreakCount="2">
    <brk id="79" max="255" man="1"/>
    <brk id="1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 &amp; N Kenanga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chuakk</dc:creator>
  <cp:keywords/>
  <dc:description/>
  <cp:lastModifiedBy>K &amp; N Kenanga Bhd K &amp; N Kenan</cp:lastModifiedBy>
  <cp:lastPrinted>2004-02-27T06:22:48Z</cp:lastPrinted>
  <dcterms:created xsi:type="dcterms:W3CDTF">2004-02-27T03:37:45Z</dcterms:created>
  <dcterms:modified xsi:type="dcterms:W3CDTF">2004-02-27T04:13:38Z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